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{"'Sheet1'!$A$1:$AB$111"}</definedName>
    <definedName name="HTML_Description" hidden="1">""</definedName>
    <definedName name="HTML_Email" hidden="1">""</definedName>
    <definedName name="HTML_Header" hidden="1">"Sheet1"</definedName>
    <definedName name="HTML_LastUpdate" hidden="1">"8/27/03"</definedName>
    <definedName name="HTML_LineAfter" hidden="1">FALSE</definedName>
    <definedName name="HTML_LineBefore" hidden="1">FALSE</definedName>
    <definedName name="HTML_Name" hidden="1">"Chuck Bramwell"</definedName>
    <definedName name="HTML_OBDlg2" hidden="1">TRUE</definedName>
    <definedName name="HTML_OBDlg4" hidden="1">TRUE</definedName>
    <definedName name="HTML_OS" hidden="1">0</definedName>
    <definedName name="HTML_PathFile" hidden="1">"C:\Web Pages\CTC New Pages\CalTripleCrown\03PBPResults.htm"</definedName>
    <definedName name="HTML_Title" hidden="1">"PBP 03 Results"</definedName>
  </definedNames>
  <calcPr fullCalcOnLoad="1"/>
</workbook>
</file>

<file path=xl/sharedStrings.xml><?xml version="1.0" encoding="utf-8"?>
<sst xmlns="http://schemas.openxmlformats.org/spreadsheetml/2006/main" count="746" uniqueCount="210">
  <si>
    <t>Name</t>
  </si>
  <si>
    <t>Hometown</t>
  </si>
  <si>
    <t>State</t>
  </si>
  <si>
    <t>80 Hour Start: Monday 8/18/03 8:00 P.M. - Must Finish By Friday 8/22/03 4:00 A.M.</t>
  </si>
  <si>
    <t>84 Hour Start: Tuesday 8/19/03 5:00 A.M. - Must Finish By Friday 8/22/03 5:00 P.M.</t>
  </si>
  <si>
    <t>90 Hour Start: Monday 8/18/03 10:00 P.M. - Must Finish By Friday 8/22/03 4:00 P.M.</t>
  </si>
  <si>
    <t xml:space="preserve">Rider </t>
  </si>
  <si>
    <t>Number</t>
  </si>
  <si>
    <t>Bowling, Brian</t>
  </si>
  <si>
    <t xml:space="preserve"> </t>
  </si>
  <si>
    <t>Laguna Niguel</t>
  </si>
  <si>
    <t>CA</t>
  </si>
  <si>
    <t>Start</t>
  </si>
  <si>
    <t>CP1</t>
  </si>
  <si>
    <t>CP2</t>
  </si>
  <si>
    <t>Fougeres</t>
  </si>
  <si>
    <t>Kaufman, Mark</t>
  </si>
  <si>
    <t>Fullerton</t>
  </si>
  <si>
    <t>Villaines</t>
  </si>
  <si>
    <t>CP3</t>
  </si>
  <si>
    <t>St. Quentin</t>
  </si>
  <si>
    <t xml:space="preserve">Mortagne </t>
  </si>
  <si>
    <t>Rapp, Brian</t>
  </si>
  <si>
    <t>Long Beach</t>
  </si>
  <si>
    <t>Conte, Mary</t>
  </si>
  <si>
    <t>Beverly Hills</t>
  </si>
  <si>
    <t>Springsteen, Lois</t>
  </si>
  <si>
    <t>Santa Cruz</t>
  </si>
  <si>
    <t>CP4</t>
  </si>
  <si>
    <t>Tinteniac</t>
  </si>
  <si>
    <t>Robertson, Craig</t>
  </si>
  <si>
    <t>Antonino, Lisa</t>
  </si>
  <si>
    <t>Belmont</t>
  </si>
  <si>
    <t>Sullivan, Tim</t>
  </si>
  <si>
    <t>Coronado</t>
  </si>
  <si>
    <t>Los Altos</t>
  </si>
  <si>
    <t>Missed</t>
  </si>
  <si>
    <t>CP5</t>
  </si>
  <si>
    <t>Loudeac</t>
  </si>
  <si>
    <t>CP6</t>
  </si>
  <si>
    <t>Carhaix</t>
  </si>
  <si>
    <t>Holloway, Ken</t>
  </si>
  <si>
    <t>San Jose</t>
  </si>
  <si>
    <t>Lawrence, Tom</t>
  </si>
  <si>
    <t>Mountain View</t>
  </si>
  <si>
    <t>Abandonne</t>
  </si>
  <si>
    <t>Leonard, David</t>
  </si>
  <si>
    <t>Sacramento</t>
  </si>
  <si>
    <t>Frink, Jim</t>
  </si>
  <si>
    <t xml:space="preserve">Folsom </t>
  </si>
  <si>
    <t>Guttenberg, Paul</t>
  </si>
  <si>
    <t>Davis</t>
  </si>
  <si>
    <t>Straub, Ken</t>
  </si>
  <si>
    <t>Sunnyvale</t>
  </si>
  <si>
    <t>Teachout, Todd</t>
  </si>
  <si>
    <t>Hercules</t>
  </si>
  <si>
    <t>Woodside, Wayne &amp; Mary Tandem</t>
  </si>
  <si>
    <t>Ellis, Bill</t>
  </si>
  <si>
    <t>Guerneville</t>
  </si>
  <si>
    <t>Ostendorff, Eric</t>
  </si>
  <si>
    <t>Torrance</t>
  </si>
  <si>
    <t>Liskey, Charlie</t>
  </si>
  <si>
    <t>Camarillo</t>
  </si>
  <si>
    <t>Winfrey, Steve</t>
  </si>
  <si>
    <t>Valadez, Linda</t>
  </si>
  <si>
    <t>Imperial Beach</t>
  </si>
  <si>
    <t>Breedlove, Bob &amp; Stevens Tandem</t>
  </si>
  <si>
    <t>Des Moines</t>
  </si>
  <si>
    <t>IA</t>
  </si>
  <si>
    <t>Haldeman, Lon</t>
  </si>
  <si>
    <t>Sharon</t>
  </si>
  <si>
    <t>WI</t>
  </si>
  <si>
    <t>English, Scott &amp; Cooper Tandem</t>
  </si>
  <si>
    <t>San Marcos</t>
  </si>
  <si>
    <t>Bradbury, Jim</t>
  </si>
  <si>
    <t>San Francisco</t>
  </si>
  <si>
    <t>Fourney, Bob</t>
  </si>
  <si>
    <t>Highlands Ranch</t>
  </si>
  <si>
    <t>Isvan, Osman &amp; Judy Tandem</t>
  </si>
  <si>
    <t>Aptos</t>
  </si>
  <si>
    <t>Kent, Rick</t>
  </si>
  <si>
    <t>Austin</t>
  </si>
  <si>
    <t>TX</t>
  </si>
  <si>
    <t>Fong, Sandiway</t>
  </si>
  <si>
    <t>Princeton</t>
  </si>
  <si>
    <t>NJ</t>
  </si>
  <si>
    <t>Lyon, Melinda</t>
  </si>
  <si>
    <t>Boxford</t>
  </si>
  <si>
    <t>MA</t>
  </si>
  <si>
    <t>Pavelka, Ed</t>
  </si>
  <si>
    <t>Chapel Hill</t>
  </si>
  <si>
    <t>NC</t>
  </si>
  <si>
    <t>468 Riders are registered for PBP 2003 - The largest contingent ever to participate in PBP</t>
  </si>
  <si>
    <t>Year</t>
  </si>
  <si>
    <t># Registered</t>
  </si>
  <si>
    <t># Started</t>
  </si>
  <si>
    <t># Finished</t>
  </si>
  <si>
    <t>Finish %</t>
  </si>
  <si>
    <t>DePlaix, Philippe</t>
  </si>
  <si>
    <t>?</t>
  </si>
  <si>
    <t>CP7</t>
  </si>
  <si>
    <t>Brest</t>
  </si>
  <si>
    <t>Fulton, Michael</t>
  </si>
  <si>
    <t>Lakewood</t>
  </si>
  <si>
    <t>CO</t>
  </si>
  <si>
    <t>CP8</t>
  </si>
  <si>
    <t>Kilometers into Course</t>
  </si>
  <si>
    <t>Miles into Course</t>
  </si>
  <si>
    <t>CP9</t>
  </si>
  <si>
    <t>C10</t>
  </si>
  <si>
    <t>C11</t>
  </si>
  <si>
    <t>C12</t>
  </si>
  <si>
    <t>C13</t>
  </si>
  <si>
    <t>Mortagne</t>
  </si>
  <si>
    <t>C14</t>
  </si>
  <si>
    <t>Nogent</t>
  </si>
  <si>
    <t>Finish</t>
  </si>
  <si>
    <t>Paris</t>
  </si>
  <si>
    <t>to Brest</t>
  </si>
  <si>
    <t>Elapsed</t>
  </si>
  <si>
    <t>Time</t>
  </si>
  <si>
    <t>Speed MPH</t>
  </si>
  <si>
    <t>Total Avg.</t>
  </si>
  <si>
    <t>to Loudeac</t>
  </si>
  <si>
    <t>2003 Paris-Brest-Paris</t>
  </si>
  <si>
    <t>Dover</t>
  </si>
  <si>
    <t>Trzcinski, Todd</t>
  </si>
  <si>
    <t>Portland</t>
  </si>
  <si>
    <t>OR</t>
  </si>
  <si>
    <t>"Missed" means I missed the times at that CP</t>
  </si>
  <si>
    <t>The web site at http://parisbrestp.cvf.fr/servlet/RechPassage only provides the times through the last 3 Checkpoints</t>
  </si>
  <si>
    <t>Grealish, Chris</t>
  </si>
  <si>
    <t>Boulder</t>
  </si>
  <si>
    <t>Crossland, Ann</t>
  </si>
  <si>
    <t>Aspen</t>
  </si>
  <si>
    <t>Lau, Stephen</t>
  </si>
  <si>
    <t>De Angelo, Enrico</t>
  </si>
  <si>
    <t>Abandonee</t>
  </si>
  <si>
    <t>Pompeani, Robert</t>
  </si>
  <si>
    <t>1999 - Bramwell, Chuck</t>
  </si>
  <si>
    <t>90 Hour CP Close Times from 1999</t>
  </si>
  <si>
    <t>84 Hour CP Close Times from 1999</t>
  </si>
  <si>
    <t>1999 - Gafgen, Pierce</t>
  </si>
  <si>
    <t>1999 - Tanner, Brad</t>
  </si>
  <si>
    <t>53 Hour Finish</t>
  </si>
  <si>
    <t>78 Hour Finish</t>
  </si>
  <si>
    <t>67 Hour Finish</t>
  </si>
  <si>
    <t>Leuckx, Marc</t>
  </si>
  <si>
    <t>Winning Group</t>
  </si>
  <si>
    <t>??</t>
  </si>
  <si>
    <t>Total</t>
  </si>
  <si>
    <t>PBP</t>
  </si>
  <si>
    <t xml:space="preserve">Total </t>
  </si>
  <si>
    <t>to Paris</t>
  </si>
  <si>
    <t>Elapsed Times Are Approximate</t>
  </si>
  <si>
    <t>Burnett, Peter</t>
  </si>
  <si>
    <t>Chicago Park</t>
  </si>
  <si>
    <t>Vlasveld, Paul</t>
  </si>
  <si>
    <t>DNF</t>
  </si>
  <si>
    <t>Bayer, Michael</t>
  </si>
  <si>
    <t>Saratoga</t>
  </si>
  <si>
    <t>Bennett, Don</t>
  </si>
  <si>
    <t>Palo Alto</t>
  </si>
  <si>
    <t>Astrue, Elaine</t>
  </si>
  <si>
    <t>Roseville</t>
  </si>
  <si>
    <t>Bonnett, Karen</t>
  </si>
  <si>
    <t>Brekke, Dan</t>
  </si>
  <si>
    <t>Berkeley</t>
  </si>
  <si>
    <t>Burnham, Dennis</t>
  </si>
  <si>
    <t>Folsom</t>
  </si>
  <si>
    <t>Burns, David</t>
  </si>
  <si>
    <t>Granite Bay</t>
  </si>
  <si>
    <t>Buchwitz, Evelyn</t>
  </si>
  <si>
    <t>Novato</t>
  </si>
  <si>
    <t>Ede, Michael</t>
  </si>
  <si>
    <t>Redwood City</t>
  </si>
  <si>
    <t>Greene, Ford</t>
  </si>
  <si>
    <t>San Anselmo</t>
  </si>
  <si>
    <t>Horton, Dennis</t>
  </si>
  <si>
    <t>Coarsegold</t>
  </si>
  <si>
    <t>Jacobson, Susan</t>
  </si>
  <si>
    <t>Oakland</t>
  </si>
  <si>
    <t>Johnson, Craig</t>
  </si>
  <si>
    <t>Johnson, Ken</t>
  </si>
  <si>
    <t>McCaw, Richard</t>
  </si>
  <si>
    <t>Porat, Ron</t>
  </si>
  <si>
    <t>Paso Robles</t>
  </si>
  <si>
    <t>Main, Kevin</t>
  </si>
  <si>
    <t>San Luis Obispo</t>
  </si>
  <si>
    <t>Rafferty, Amy</t>
  </si>
  <si>
    <t>Woodland</t>
  </si>
  <si>
    <t>Ries, Paul</t>
  </si>
  <si>
    <t>Tigges, Michael</t>
  </si>
  <si>
    <t>Walden, Reid</t>
  </si>
  <si>
    <t>Varga, Leroy - 75:Oldest American?</t>
  </si>
  <si>
    <t>Wicks, Elizabeth - 60:Oldest American?</t>
  </si>
  <si>
    <t>Newton</t>
  </si>
  <si>
    <t>Forsman, Barley</t>
  </si>
  <si>
    <t>Cotati</t>
  </si>
  <si>
    <t>Forsman, Susan</t>
  </si>
  <si>
    <t>M</t>
  </si>
  <si>
    <t>Updated: 8/22/03 09:00 PST</t>
  </si>
  <si>
    <t xml:space="preserve">    = 8/22/03 18:00 PBP Time</t>
  </si>
  <si>
    <t>Rex, Steve &amp; Peggy Tandem</t>
  </si>
  <si>
    <t>Morrissey, Peter</t>
  </si>
  <si>
    <t>Mundo, Jose</t>
  </si>
  <si>
    <t>Santa Rosa</t>
  </si>
  <si>
    <t>Boles, Mark &amp; Richard Moon Tandem</t>
  </si>
  <si>
    <t>Feld, Rollin</t>
  </si>
  <si>
    <t>Bolinas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</si>
</sst>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6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1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31.421875" style="0" customWidth="1"/>
    <col min="2" max="2" width="15.00390625" style="0" bestFit="1" customWidth="1"/>
    <col min="4" max="4" width="10.140625" style="0" customWidth="1"/>
    <col min="5" max="5" width="10.421875" style="0" bestFit="1" customWidth="1"/>
    <col min="6" max="6" width="9.28125" style="0" bestFit="1" customWidth="1"/>
    <col min="7" max="7" width="8.8515625" style="0" bestFit="1" customWidth="1"/>
    <col min="11" max="11" width="11.140625" style="0" bestFit="1" customWidth="1"/>
    <col min="12" max="12" width="11.57421875" style="0" customWidth="1"/>
    <col min="16" max="16" width="11.57421875" style="0" bestFit="1" customWidth="1"/>
    <col min="24" max="24" width="10.421875" style="0" bestFit="1" customWidth="1"/>
    <col min="25" max="26" width="11.28125" style="0" customWidth="1"/>
    <col min="28" max="28" width="11.57421875" style="0" customWidth="1"/>
  </cols>
  <sheetData>
    <row r="1" spans="1:28" ht="12.75">
      <c r="A1" s="2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Y1" s="2"/>
      <c r="Z1" s="2"/>
      <c r="AA1" s="2"/>
      <c r="AB1" s="2"/>
    </row>
    <row r="2" spans="1:28" ht="12.75">
      <c r="A2" s="2" t="s">
        <v>201</v>
      </c>
      <c r="K2" s="7" t="s">
        <v>117</v>
      </c>
      <c r="L2" s="7" t="s">
        <v>117</v>
      </c>
      <c r="O2" s="7" t="s">
        <v>117</v>
      </c>
      <c r="P2" s="7" t="s">
        <v>117</v>
      </c>
      <c r="Y2" s="7" t="s">
        <v>150</v>
      </c>
      <c r="Z2" s="7" t="s">
        <v>152</v>
      </c>
      <c r="AA2" s="7" t="s">
        <v>101</v>
      </c>
      <c r="AB2" s="7" t="s">
        <v>101</v>
      </c>
    </row>
    <row r="3" spans="1:28" ht="12.75">
      <c r="A3" s="2" t="s">
        <v>202</v>
      </c>
      <c r="K3" s="7" t="s">
        <v>123</v>
      </c>
      <c r="L3" s="7" t="s">
        <v>123</v>
      </c>
      <c r="O3" s="7" t="s">
        <v>118</v>
      </c>
      <c r="P3" s="7" t="s">
        <v>118</v>
      </c>
      <c r="Y3" s="7" t="s">
        <v>151</v>
      </c>
      <c r="Z3" s="7" t="s">
        <v>151</v>
      </c>
      <c r="AA3" s="7" t="s">
        <v>153</v>
      </c>
      <c r="AB3" s="7" t="s">
        <v>153</v>
      </c>
    </row>
    <row r="4" spans="1:28" ht="12.75">
      <c r="A4" s="2" t="s">
        <v>154</v>
      </c>
      <c r="B4" s="2"/>
      <c r="C4" s="2"/>
      <c r="D4" s="7" t="s">
        <v>6</v>
      </c>
      <c r="E4" s="7" t="s">
        <v>12</v>
      </c>
      <c r="F4" s="7" t="s">
        <v>13</v>
      </c>
      <c r="G4" s="7" t="s">
        <v>14</v>
      </c>
      <c r="H4" s="7" t="s">
        <v>19</v>
      </c>
      <c r="I4" s="7" t="s">
        <v>28</v>
      </c>
      <c r="J4" s="7" t="s">
        <v>37</v>
      </c>
      <c r="K4" s="7" t="s">
        <v>119</v>
      </c>
      <c r="L4" s="7" t="s">
        <v>122</v>
      </c>
      <c r="M4" s="7" t="s">
        <v>39</v>
      </c>
      <c r="N4" s="7" t="s">
        <v>100</v>
      </c>
      <c r="O4" s="7" t="s">
        <v>119</v>
      </c>
      <c r="P4" s="7" t="s">
        <v>122</v>
      </c>
      <c r="Q4" s="7" t="s">
        <v>105</v>
      </c>
      <c r="R4" s="2" t="s">
        <v>108</v>
      </c>
      <c r="S4" s="7" t="s">
        <v>109</v>
      </c>
      <c r="T4" s="7" t="s">
        <v>110</v>
      </c>
      <c r="U4" s="7" t="s">
        <v>111</v>
      </c>
      <c r="V4" s="7" t="s">
        <v>112</v>
      </c>
      <c r="W4" s="7" t="s">
        <v>114</v>
      </c>
      <c r="X4" s="7" t="s">
        <v>116</v>
      </c>
      <c r="Y4" s="7" t="s">
        <v>119</v>
      </c>
      <c r="Z4" s="7" t="s">
        <v>122</v>
      </c>
      <c r="AA4" s="7" t="s">
        <v>119</v>
      </c>
      <c r="AB4" s="7" t="s">
        <v>122</v>
      </c>
    </row>
    <row r="5" spans="1:28" ht="12.75">
      <c r="A5" s="7" t="s">
        <v>0</v>
      </c>
      <c r="B5" s="7" t="s">
        <v>1</v>
      </c>
      <c r="C5" s="7" t="s">
        <v>2</v>
      </c>
      <c r="D5" s="7" t="s">
        <v>7</v>
      </c>
      <c r="E5" s="7" t="s">
        <v>20</v>
      </c>
      <c r="F5" s="7" t="s">
        <v>21</v>
      </c>
      <c r="G5" s="7" t="s">
        <v>18</v>
      </c>
      <c r="H5" s="7" t="s">
        <v>15</v>
      </c>
      <c r="I5" s="7" t="s">
        <v>29</v>
      </c>
      <c r="J5" s="7" t="s">
        <v>38</v>
      </c>
      <c r="K5" s="7" t="s">
        <v>120</v>
      </c>
      <c r="L5" s="7" t="s">
        <v>121</v>
      </c>
      <c r="M5" s="7" t="s">
        <v>40</v>
      </c>
      <c r="N5" s="7" t="s">
        <v>101</v>
      </c>
      <c r="O5" s="7" t="s">
        <v>120</v>
      </c>
      <c r="P5" s="7" t="s">
        <v>121</v>
      </c>
      <c r="Q5" s="7" t="s">
        <v>40</v>
      </c>
      <c r="R5" s="2" t="s">
        <v>38</v>
      </c>
      <c r="S5" s="7" t="s">
        <v>29</v>
      </c>
      <c r="T5" s="7" t="s">
        <v>15</v>
      </c>
      <c r="U5" s="7" t="s">
        <v>18</v>
      </c>
      <c r="V5" s="7" t="s">
        <v>113</v>
      </c>
      <c r="W5" s="7" t="s">
        <v>115</v>
      </c>
      <c r="X5" s="7" t="s">
        <v>20</v>
      </c>
      <c r="Y5" s="7" t="s">
        <v>120</v>
      </c>
      <c r="Z5" s="7" t="s">
        <v>121</v>
      </c>
      <c r="AA5" s="7" t="s">
        <v>120</v>
      </c>
      <c r="AB5" s="7" t="s">
        <v>121</v>
      </c>
    </row>
    <row r="6" spans="1:28" ht="12.75">
      <c r="A6" s="9" t="s">
        <v>106</v>
      </c>
      <c r="B6" s="7"/>
      <c r="C6" s="7"/>
      <c r="D6" s="7"/>
      <c r="E6" s="6">
        <v>0</v>
      </c>
      <c r="F6" s="6">
        <v>141</v>
      </c>
      <c r="G6" s="6">
        <v>223</v>
      </c>
      <c r="H6" s="6">
        <v>311</v>
      </c>
      <c r="I6" s="6">
        <v>366</v>
      </c>
      <c r="J6" s="6">
        <v>452</v>
      </c>
      <c r="K6" s="6"/>
      <c r="L6" s="6"/>
      <c r="M6" s="6">
        <v>529</v>
      </c>
      <c r="N6" s="6">
        <v>615</v>
      </c>
      <c r="O6" s="6"/>
      <c r="P6" s="6"/>
      <c r="Q6" s="6">
        <v>696</v>
      </c>
      <c r="R6" s="6">
        <v>773</v>
      </c>
      <c r="S6" s="6">
        <v>849</v>
      </c>
      <c r="T6" s="6">
        <v>914</v>
      </c>
      <c r="U6" s="6">
        <v>1002</v>
      </c>
      <c r="V6" s="6">
        <v>1084</v>
      </c>
      <c r="W6" s="6">
        <v>1167</v>
      </c>
      <c r="X6" s="6">
        <v>1225</v>
      </c>
      <c r="Y6" s="6"/>
      <c r="Z6" s="6"/>
      <c r="AA6" s="6"/>
      <c r="AB6" s="6"/>
    </row>
    <row r="7" spans="1:28" ht="12.75">
      <c r="A7" s="9" t="s">
        <v>107</v>
      </c>
      <c r="B7" s="7"/>
      <c r="C7" s="7"/>
      <c r="D7" s="7"/>
      <c r="E7" s="6">
        <v>0</v>
      </c>
      <c r="F7" s="8">
        <f>F6*0.6215</f>
        <v>87.6315</v>
      </c>
      <c r="G7" s="8">
        <f aca="true" t="shared" si="0" ref="G7:X7">G6*0.6215</f>
        <v>138.5945</v>
      </c>
      <c r="H7" s="8">
        <f t="shared" si="0"/>
        <v>193.28650000000002</v>
      </c>
      <c r="I7" s="8">
        <f t="shared" si="0"/>
        <v>227.46900000000002</v>
      </c>
      <c r="J7" s="8">
        <f t="shared" si="0"/>
        <v>280.918</v>
      </c>
      <c r="K7" s="8"/>
      <c r="L7" s="8"/>
      <c r="M7" s="8">
        <f t="shared" si="0"/>
        <v>328.7735</v>
      </c>
      <c r="N7" s="8">
        <f t="shared" si="0"/>
        <v>382.2225</v>
      </c>
      <c r="O7" s="8"/>
      <c r="P7" s="8"/>
      <c r="Q7" s="8">
        <f t="shared" si="0"/>
        <v>432.564</v>
      </c>
      <c r="R7" s="8">
        <f t="shared" si="0"/>
        <v>480.4195</v>
      </c>
      <c r="S7" s="8">
        <f t="shared" si="0"/>
        <v>527.6535</v>
      </c>
      <c r="T7" s="8">
        <f t="shared" si="0"/>
        <v>568.051</v>
      </c>
      <c r="U7" s="8">
        <f t="shared" si="0"/>
        <v>622.743</v>
      </c>
      <c r="V7" s="8">
        <f t="shared" si="0"/>
        <v>673.706</v>
      </c>
      <c r="W7" s="8">
        <f t="shared" si="0"/>
        <v>725.2905000000001</v>
      </c>
      <c r="X7" s="8">
        <f t="shared" si="0"/>
        <v>761.3375000000001</v>
      </c>
      <c r="Y7" s="8"/>
      <c r="Z7" s="8"/>
      <c r="AA7" s="8"/>
      <c r="AB7" s="8"/>
    </row>
    <row r="8" spans="5:9" ht="12.75">
      <c r="E8" t="s">
        <v>9</v>
      </c>
      <c r="F8" t="s">
        <v>9</v>
      </c>
      <c r="I8" t="s">
        <v>9</v>
      </c>
    </row>
    <row r="9" ht="12.75">
      <c r="A9" s="2" t="s">
        <v>3</v>
      </c>
    </row>
    <row r="10" spans="1:27" s="3" customFormat="1" ht="12.75">
      <c r="A10" s="3" t="s">
        <v>133</v>
      </c>
      <c r="B10" s="3" t="s">
        <v>134</v>
      </c>
      <c r="C10" s="3" t="s">
        <v>104</v>
      </c>
      <c r="D10" s="3">
        <v>1773</v>
      </c>
      <c r="E10" s="4">
        <v>0.8333333333333334</v>
      </c>
      <c r="G10" s="3" t="s">
        <v>36</v>
      </c>
      <c r="H10" s="3" t="s">
        <v>36</v>
      </c>
      <c r="I10" s="4" t="s">
        <v>36</v>
      </c>
      <c r="J10" s="3" t="s">
        <v>36</v>
      </c>
      <c r="M10" s="4">
        <v>0.6395833333333333</v>
      </c>
      <c r="N10" s="3" t="s">
        <v>36</v>
      </c>
      <c r="Q10" s="4">
        <v>0.9694444444444444</v>
      </c>
      <c r="R10" s="4">
        <v>0.26875</v>
      </c>
      <c r="S10" s="4">
        <v>0.4284722222222222</v>
      </c>
      <c r="T10" s="4">
        <v>0.5298611111111111</v>
      </c>
      <c r="U10" s="3" t="s">
        <v>45</v>
      </c>
      <c r="X10" s="3" t="s">
        <v>45</v>
      </c>
      <c r="Y10" s="3" t="s">
        <v>45</v>
      </c>
      <c r="AA10" s="3" t="s">
        <v>45</v>
      </c>
    </row>
    <row r="11" spans="1:27" s="3" customFormat="1" ht="12.75">
      <c r="A11" s="3" t="s">
        <v>136</v>
      </c>
      <c r="B11" s="3" t="s">
        <v>99</v>
      </c>
      <c r="C11" s="3" t="s">
        <v>99</v>
      </c>
      <c r="D11" s="3">
        <v>1947</v>
      </c>
      <c r="E11" s="4">
        <v>0.8333333333333334</v>
      </c>
      <c r="G11" s="3" t="s">
        <v>36</v>
      </c>
      <c r="H11" s="3" t="s">
        <v>36</v>
      </c>
      <c r="I11" s="4" t="s">
        <v>36</v>
      </c>
      <c r="J11" s="3" t="s">
        <v>36</v>
      </c>
      <c r="M11" s="4" t="s">
        <v>36</v>
      </c>
      <c r="N11" s="3" t="s">
        <v>36</v>
      </c>
      <c r="Q11" s="4" t="s">
        <v>36</v>
      </c>
      <c r="R11" s="4" t="s">
        <v>36</v>
      </c>
      <c r="S11" s="4">
        <v>0.03958333333333333</v>
      </c>
      <c r="T11" s="4">
        <v>0.1375</v>
      </c>
      <c r="U11" s="4">
        <v>0.28611111111111115</v>
      </c>
      <c r="V11" s="4">
        <v>0.41944444444444445</v>
      </c>
      <c r="W11" s="4">
        <v>0.5791666666666667</v>
      </c>
      <c r="X11" s="4">
        <v>0.6902777777777778</v>
      </c>
      <c r="Y11" s="10">
        <f>X11+1+(4/24)</f>
        <v>1.8569444444444445</v>
      </c>
      <c r="Z11" s="11">
        <f>747/(Y11*24)</f>
        <v>16.76140613313388</v>
      </c>
      <c r="AA11" s="10" t="s">
        <v>36</v>
      </c>
    </row>
    <row r="12" spans="1:28" s="3" customFormat="1" ht="12.75">
      <c r="A12" s="3" t="s">
        <v>98</v>
      </c>
      <c r="B12" s="3" t="s">
        <v>99</v>
      </c>
      <c r="C12" s="3" t="s">
        <v>99</v>
      </c>
      <c r="D12" s="3">
        <v>2</v>
      </c>
      <c r="E12" s="4">
        <v>0.8333333333333334</v>
      </c>
      <c r="G12" s="3" t="s">
        <v>36</v>
      </c>
      <c r="H12" s="3" t="s">
        <v>36</v>
      </c>
      <c r="I12" s="3" t="s">
        <v>36</v>
      </c>
      <c r="J12" s="4">
        <v>0.4354166666666666</v>
      </c>
      <c r="K12" s="10">
        <f>J12+(4/24)</f>
        <v>0.6020833333333333</v>
      </c>
      <c r="L12" s="11">
        <f>274/(K12*24)</f>
        <v>18.961937716262977</v>
      </c>
      <c r="M12" s="4">
        <v>0.5833333333333334</v>
      </c>
      <c r="N12" s="4">
        <v>0.6631944444444444</v>
      </c>
      <c r="O12" s="10">
        <f aca="true" t="shared" si="1" ref="O12:O21">N12+(4/24)</f>
        <v>0.829861111111111</v>
      </c>
      <c r="P12" s="11">
        <f>375/(O12*24)</f>
        <v>18.82845188284519</v>
      </c>
      <c r="Q12" s="3" t="s">
        <v>137</v>
      </c>
      <c r="U12" s="3" t="s">
        <v>137</v>
      </c>
      <c r="X12" s="3" t="s">
        <v>137</v>
      </c>
      <c r="Y12" s="3" t="s">
        <v>137</v>
      </c>
      <c r="Z12" s="11" t="s">
        <v>9</v>
      </c>
      <c r="AA12" s="3" t="s">
        <v>137</v>
      </c>
      <c r="AB12" s="11"/>
    </row>
    <row r="13" spans="1:28" s="3" customFormat="1" ht="12.75">
      <c r="A13" s="3" t="s">
        <v>57</v>
      </c>
      <c r="B13" s="3" t="s">
        <v>58</v>
      </c>
      <c r="C13" s="3" t="s">
        <v>11</v>
      </c>
      <c r="D13" s="3">
        <v>1908</v>
      </c>
      <c r="E13" s="4">
        <v>0.8333333333333334</v>
      </c>
      <c r="G13" s="3" t="s">
        <v>36</v>
      </c>
      <c r="H13" s="4">
        <v>0.28611111111111115</v>
      </c>
      <c r="I13" s="3" t="s">
        <v>36</v>
      </c>
      <c r="J13" s="4">
        <v>0.5166666666666667</v>
      </c>
      <c r="K13" s="10">
        <f>J13+(4/24)</f>
        <v>0.6833333333333333</v>
      </c>
      <c r="L13" s="11">
        <f aca="true" t="shared" si="2" ref="L13:L31">274/(K13*24)</f>
        <v>16.70731707317073</v>
      </c>
      <c r="M13" s="4">
        <v>0.6833333333333332</v>
      </c>
      <c r="N13" s="4">
        <v>0.8215277777777777</v>
      </c>
      <c r="O13" s="10">
        <f t="shared" si="1"/>
        <v>0.9881944444444444</v>
      </c>
      <c r="P13" s="11">
        <f>375/(O13*24)</f>
        <v>15.811665495432187</v>
      </c>
      <c r="Q13" s="4">
        <v>0.004861111111111111</v>
      </c>
      <c r="R13" s="4">
        <v>0.3673611111111111</v>
      </c>
      <c r="S13" s="4">
        <v>0.5576388888888889</v>
      </c>
      <c r="T13" s="4">
        <v>0.66875</v>
      </c>
      <c r="U13" s="4">
        <v>0.8784722222222222</v>
      </c>
      <c r="V13" s="4">
        <v>0.10833333333333334</v>
      </c>
      <c r="W13" s="4">
        <v>0.4277777777777778</v>
      </c>
      <c r="X13" s="4">
        <v>0.5444444444444444</v>
      </c>
      <c r="Y13" s="10">
        <f>X13+2+(4/24)</f>
        <v>2.711111111111111</v>
      </c>
      <c r="Z13" s="11">
        <f>747/(Y13*24)</f>
        <v>11.480532786885247</v>
      </c>
      <c r="AA13" s="10">
        <f>(X13-N13)+2</f>
        <v>1.7229166666666667</v>
      </c>
      <c r="AB13" s="11">
        <f>(747-375)/(AA13*24)</f>
        <v>8.996372430471583</v>
      </c>
    </row>
    <row r="14" spans="1:28" s="3" customFormat="1" ht="12.75">
      <c r="A14" s="3" t="s">
        <v>83</v>
      </c>
      <c r="B14" s="3" t="s">
        <v>84</v>
      </c>
      <c r="C14" s="3" t="s">
        <v>85</v>
      </c>
      <c r="D14" s="3">
        <v>1777</v>
      </c>
      <c r="E14" s="4">
        <v>0.8333333333333334</v>
      </c>
      <c r="G14" s="3" t="s">
        <v>36</v>
      </c>
      <c r="H14" s="4" t="s">
        <v>36</v>
      </c>
      <c r="I14" s="4">
        <v>0.42430555555555555</v>
      </c>
      <c r="J14" s="4">
        <v>0.5673611111111111</v>
      </c>
      <c r="K14" s="10">
        <f>J14+(4/24)</f>
        <v>0.7340277777777777</v>
      </c>
      <c r="L14" s="11">
        <f t="shared" si="2"/>
        <v>15.55345316934721</v>
      </c>
      <c r="M14" s="4">
        <v>0.7041666666666666</v>
      </c>
      <c r="N14" s="4">
        <v>0.8652777777777777</v>
      </c>
      <c r="O14" s="10">
        <f t="shared" si="1"/>
        <v>1.0319444444444443</v>
      </c>
      <c r="P14" s="11">
        <f aca="true" t="shared" si="3" ref="P14:P31">375/(O14*24)</f>
        <v>15.141318977119786</v>
      </c>
      <c r="Q14" s="4">
        <v>0.24027777777777778</v>
      </c>
      <c r="R14" s="3" t="s">
        <v>158</v>
      </c>
      <c r="S14" s="3" t="s">
        <v>9</v>
      </c>
      <c r="T14" s="3" t="s">
        <v>9</v>
      </c>
      <c r="U14" s="3" t="s">
        <v>9</v>
      </c>
      <c r="V14" s="3" t="s">
        <v>9</v>
      </c>
      <c r="W14" s="3" t="s">
        <v>9</v>
      </c>
      <c r="X14" s="3" t="s">
        <v>158</v>
      </c>
      <c r="Y14" s="3" t="s">
        <v>158</v>
      </c>
      <c r="Z14" s="11" t="s">
        <v>9</v>
      </c>
      <c r="AA14" s="3" t="s">
        <v>158</v>
      </c>
      <c r="AB14" s="11"/>
    </row>
    <row r="15" spans="1:28" s="3" customFormat="1" ht="12.75">
      <c r="A15" s="3" t="s">
        <v>197</v>
      </c>
      <c r="B15" s="3" t="s">
        <v>198</v>
      </c>
      <c r="C15" s="3" t="s">
        <v>11</v>
      </c>
      <c r="D15" s="3">
        <v>1770</v>
      </c>
      <c r="E15" s="4">
        <v>0.8333333333333334</v>
      </c>
      <c r="G15" s="3" t="s">
        <v>36</v>
      </c>
      <c r="H15" s="4" t="s">
        <v>36</v>
      </c>
      <c r="I15" s="4" t="s">
        <v>36</v>
      </c>
      <c r="J15" s="4" t="s">
        <v>36</v>
      </c>
      <c r="K15" s="10"/>
      <c r="L15" s="11"/>
      <c r="M15" s="4" t="s">
        <v>36</v>
      </c>
      <c r="N15" s="4" t="s">
        <v>36</v>
      </c>
      <c r="O15" s="10"/>
      <c r="P15" s="11"/>
      <c r="Q15" s="4" t="s">
        <v>36</v>
      </c>
      <c r="R15" s="3" t="s">
        <v>36</v>
      </c>
      <c r="S15" s="3" t="s">
        <v>36</v>
      </c>
      <c r="T15" s="3" t="s">
        <v>36</v>
      </c>
      <c r="U15" s="3" t="s">
        <v>36</v>
      </c>
      <c r="V15" s="4">
        <v>0.9833333333333334</v>
      </c>
      <c r="W15" s="4">
        <v>0.14722222222222223</v>
      </c>
      <c r="X15" s="4">
        <v>0.2847222222222222</v>
      </c>
      <c r="Y15" s="10">
        <f>X15+2+(4/24)</f>
        <v>2.451388888888889</v>
      </c>
      <c r="Z15" s="11">
        <f aca="true" t="shared" si="4" ref="Z15:Z21">747/(Y15*24)</f>
        <v>12.696883852691219</v>
      </c>
      <c r="AA15" s="3" t="s">
        <v>36</v>
      </c>
      <c r="AB15" s="11"/>
    </row>
    <row r="16" spans="1:28" s="3" customFormat="1" ht="12.75">
      <c r="A16" s="3" t="s">
        <v>76</v>
      </c>
      <c r="B16" s="3" t="s">
        <v>77</v>
      </c>
      <c r="C16" s="3" t="s">
        <v>104</v>
      </c>
      <c r="D16" s="3">
        <v>1728</v>
      </c>
      <c r="E16" s="4">
        <v>0.8333333333333334</v>
      </c>
      <c r="G16" s="3" t="s">
        <v>36</v>
      </c>
      <c r="H16" s="4" t="s">
        <v>36</v>
      </c>
      <c r="I16" s="4">
        <v>0.3743055555555555</v>
      </c>
      <c r="J16" s="4">
        <v>0.513888888888889</v>
      </c>
      <c r="K16" s="10">
        <f>J16+(4/24)</f>
        <v>0.6805555555555556</v>
      </c>
      <c r="L16" s="11">
        <f t="shared" si="2"/>
        <v>16.77551020408163</v>
      </c>
      <c r="M16" s="4">
        <v>0.6395833333333333</v>
      </c>
      <c r="N16" s="4">
        <v>0.7944444444444444</v>
      </c>
      <c r="O16" s="10">
        <f t="shared" si="1"/>
        <v>0.961111111111111</v>
      </c>
      <c r="P16" s="11">
        <f t="shared" si="3"/>
        <v>16.257225433526013</v>
      </c>
      <c r="Q16" s="4">
        <v>0.9694444444444444</v>
      </c>
      <c r="R16" s="4">
        <v>0.26875</v>
      </c>
      <c r="S16" s="4">
        <v>0.4305555555555556</v>
      </c>
      <c r="T16" s="4">
        <v>0.5305555555555556</v>
      </c>
      <c r="U16" s="4">
        <v>0.7152777777777778</v>
      </c>
      <c r="V16" s="4">
        <v>0.9770833333333333</v>
      </c>
      <c r="W16" s="4">
        <v>0.19791666666666666</v>
      </c>
      <c r="X16" s="4">
        <v>0.3229166666666667</v>
      </c>
      <c r="Y16" s="10">
        <f>X16+2+(4/24)</f>
        <v>2.489583333333333</v>
      </c>
      <c r="Z16" s="11">
        <f t="shared" si="4"/>
        <v>12.502092050209207</v>
      </c>
      <c r="AA16" s="10">
        <f>(X16-N16)+2</f>
        <v>1.5284722222222222</v>
      </c>
      <c r="AB16" s="11">
        <f>(747-375)/(AA16*24)</f>
        <v>10.140845070422534</v>
      </c>
    </row>
    <row r="17" spans="1:28" s="3" customFormat="1" ht="12.75">
      <c r="A17" s="3" t="s">
        <v>48</v>
      </c>
      <c r="B17" s="3" t="s">
        <v>49</v>
      </c>
      <c r="C17" s="3" t="s">
        <v>11</v>
      </c>
      <c r="D17" s="3">
        <v>1887</v>
      </c>
      <c r="E17" s="4">
        <v>0.8333333333333334</v>
      </c>
      <c r="G17" s="3" t="s">
        <v>36</v>
      </c>
      <c r="H17" s="3" t="s">
        <v>36</v>
      </c>
      <c r="I17" s="4">
        <v>0.3888888888888889</v>
      </c>
      <c r="J17" s="4">
        <v>0.5166666666666667</v>
      </c>
      <c r="K17" s="10">
        <f>J17+(4/24)</f>
        <v>0.6833333333333333</v>
      </c>
      <c r="L17" s="11">
        <f t="shared" si="2"/>
        <v>16.70731707317073</v>
      </c>
      <c r="M17" s="4">
        <v>0.6826388888888889</v>
      </c>
      <c r="N17" s="4">
        <v>0.8208333333333333</v>
      </c>
      <c r="O17" s="10">
        <f t="shared" si="1"/>
        <v>0.9874999999999999</v>
      </c>
      <c r="P17" s="11">
        <f t="shared" si="3"/>
        <v>15.822784810126583</v>
      </c>
      <c r="Q17" s="4">
        <v>0.004861111111111111</v>
      </c>
      <c r="R17" s="4">
        <v>0.3666666666666667</v>
      </c>
      <c r="S17" s="4">
        <v>0.5569444444444445</v>
      </c>
      <c r="T17" s="4">
        <v>0.66875</v>
      </c>
      <c r="U17" s="4">
        <v>0.8784722222222222</v>
      </c>
      <c r="V17" s="4">
        <v>0.10694444444444444</v>
      </c>
      <c r="W17" s="4">
        <v>0.4270833333333333</v>
      </c>
      <c r="X17" s="4">
        <v>0.54375</v>
      </c>
      <c r="Y17" s="10">
        <f>X17+2+(4/24)</f>
        <v>2.7104166666666667</v>
      </c>
      <c r="Z17" s="11">
        <f t="shared" si="4"/>
        <v>11.48347425057648</v>
      </c>
      <c r="AA17" s="10">
        <f>(X17-N17)+2</f>
        <v>1.7229166666666667</v>
      </c>
      <c r="AB17" s="11">
        <f>(747-375)/(AA17*24)</f>
        <v>8.996372430471583</v>
      </c>
    </row>
    <row r="18" spans="1:28" s="3" customFormat="1" ht="12.75">
      <c r="A18" s="3" t="s">
        <v>102</v>
      </c>
      <c r="B18" s="3" t="s">
        <v>103</v>
      </c>
      <c r="C18" s="3" t="s">
        <v>104</v>
      </c>
      <c r="D18" s="3">
        <v>1775</v>
      </c>
      <c r="E18" s="4">
        <v>0.8333333333333334</v>
      </c>
      <c r="G18" s="3" t="s">
        <v>36</v>
      </c>
      <c r="H18" s="3" t="s">
        <v>36</v>
      </c>
      <c r="I18" s="4" t="s">
        <v>36</v>
      </c>
      <c r="J18" s="4" t="s">
        <v>36</v>
      </c>
      <c r="K18" s="10"/>
      <c r="L18" s="11"/>
      <c r="M18" s="4">
        <v>0.5395833333333333</v>
      </c>
      <c r="N18" s="4">
        <v>0.6631944444444444</v>
      </c>
      <c r="O18" s="10">
        <f t="shared" si="1"/>
        <v>0.829861111111111</v>
      </c>
      <c r="P18" s="11">
        <f t="shared" si="3"/>
        <v>18.82845188284519</v>
      </c>
      <c r="Q18" s="4">
        <v>0.7840277777777778</v>
      </c>
      <c r="R18" s="4">
        <v>0.8993055555555555</v>
      </c>
      <c r="S18" s="4">
        <v>0.03958333333333333</v>
      </c>
      <c r="T18" s="4" t="s">
        <v>9</v>
      </c>
      <c r="U18" s="4">
        <v>0.2972222222222222</v>
      </c>
      <c r="V18" s="4">
        <v>0.4590277777777778</v>
      </c>
      <c r="W18" s="4">
        <v>0.6138888888888888</v>
      </c>
      <c r="X18" s="4">
        <v>0.7229166666666668</v>
      </c>
      <c r="Y18" s="10">
        <f>X18+1+(4/24)</f>
        <v>1.8895833333333336</v>
      </c>
      <c r="Z18" s="11">
        <f t="shared" si="4"/>
        <v>16.471885336273427</v>
      </c>
      <c r="AA18" s="10">
        <f>(X18-N18)+1</f>
        <v>1.0597222222222222</v>
      </c>
      <c r="AB18" s="11">
        <f>(747-375)/(AA18*24)</f>
        <v>14.626474442988204</v>
      </c>
    </row>
    <row r="19" spans="1:28" s="3" customFormat="1" ht="12.75">
      <c r="A19" s="3" t="s">
        <v>131</v>
      </c>
      <c r="B19" s="3" t="s">
        <v>132</v>
      </c>
      <c r="C19" s="3" t="s">
        <v>104</v>
      </c>
      <c r="D19" s="3">
        <v>1729</v>
      </c>
      <c r="E19" s="4">
        <v>0.8333333333333334</v>
      </c>
      <c r="G19" s="3" t="s">
        <v>36</v>
      </c>
      <c r="H19" s="3" t="s">
        <v>36</v>
      </c>
      <c r="I19" s="4" t="s">
        <v>36</v>
      </c>
      <c r="J19" s="4" t="s">
        <v>36</v>
      </c>
      <c r="K19" s="10" t="s">
        <v>9</v>
      </c>
      <c r="L19" s="11"/>
      <c r="M19" s="4" t="s">
        <v>36</v>
      </c>
      <c r="N19" s="4" t="s">
        <v>36</v>
      </c>
      <c r="O19" s="10"/>
      <c r="P19" s="11"/>
      <c r="Q19" s="4" t="s">
        <v>36</v>
      </c>
      <c r="R19" s="4">
        <v>0.9611111111111111</v>
      </c>
      <c r="S19" s="4">
        <v>0.12361111111111112</v>
      </c>
      <c r="T19" s="4">
        <v>0.24375</v>
      </c>
      <c r="U19" s="4">
        <v>0.3840277777777778</v>
      </c>
      <c r="V19" s="4">
        <v>0.5201388888888888</v>
      </c>
      <c r="W19" s="4">
        <v>0.6493055555555556</v>
      </c>
      <c r="X19" s="4">
        <v>0.7534722222222222</v>
      </c>
      <c r="Y19" s="10">
        <f>X19+1+(4/24)</f>
        <v>1.920138888888889</v>
      </c>
      <c r="Z19" s="11">
        <f t="shared" si="4"/>
        <v>16.209764918625677</v>
      </c>
      <c r="AA19" s="10" t="s">
        <v>36</v>
      </c>
      <c r="AB19" s="11"/>
    </row>
    <row r="20" spans="1:28" s="3" customFormat="1" ht="12.75">
      <c r="A20" s="3" t="s">
        <v>41</v>
      </c>
      <c r="B20" s="3" t="s">
        <v>42</v>
      </c>
      <c r="C20" s="3" t="s">
        <v>11</v>
      </c>
      <c r="D20" s="3">
        <v>1907</v>
      </c>
      <c r="E20" s="4">
        <v>0.8333333333333334</v>
      </c>
      <c r="G20" s="3" t="s">
        <v>36</v>
      </c>
      <c r="H20" s="3" t="s">
        <v>36</v>
      </c>
      <c r="I20" s="4">
        <v>0.38958333333333334</v>
      </c>
      <c r="J20" s="4">
        <v>0.5166666666666667</v>
      </c>
      <c r="K20" s="10">
        <f>J20+(4/24)</f>
        <v>0.6833333333333333</v>
      </c>
      <c r="L20" s="11">
        <f t="shared" si="2"/>
        <v>16.70731707317073</v>
      </c>
      <c r="M20" s="4">
        <v>0.6833333333333332</v>
      </c>
      <c r="N20" s="4">
        <v>0.8208333333333333</v>
      </c>
      <c r="O20" s="10">
        <f t="shared" si="1"/>
        <v>0.9874999999999999</v>
      </c>
      <c r="P20" s="11">
        <f t="shared" si="3"/>
        <v>15.822784810126583</v>
      </c>
      <c r="Q20" s="4">
        <v>0.004861111111111111</v>
      </c>
      <c r="R20" s="4">
        <v>0.3666666666666667</v>
      </c>
      <c r="S20" s="4">
        <v>0.5576388888888889</v>
      </c>
      <c r="T20" s="4">
        <v>0.6680555555555556</v>
      </c>
      <c r="U20" s="4">
        <v>0.8784722222222222</v>
      </c>
      <c r="V20" s="4">
        <v>0.1076388888888889</v>
      </c>
      <c r="W20" s="4">
        <v>0.4270833333333333</v>
      </c>
      <c r="X20" s="4">
        <v>0.5444444444444444</v>
      </c>
      <c r="Y20" s="10">
        <f>X20+2+(4/24)</f>
        <v>2.711111111111111</v>
      </c>
      <c r="Z20" s="11">
        <f t="shared" si="4"/>
        <v>11.480532786885247</v>
      </c>
      <c r="AA20" s="10">
        <f>(X20-N20)+2</f>
        <v>1.723611111111111</v>
      </c>
      <c r="AB20" s="11">
        <f>(747-375)/(AA20*24)</f>
        <v>8.992747784045127</v>
      </c>
    </row>
    <row r="21" spans="1:28" s="3" customFormat="1" ht="12.75">
      <c r="A21" s="3" t="s">
        <v>80</v>
      </c>
      <c r="B21" s="3" t="s">
        <v>81</v>
      </c>
      <c r="C21" s="3" t="s">
        <v>82</v>
      </c>
      <c r="D21" s="3">
        <v>1778</v>
      </c>
      <c r="E21" s="4">
        <v>0.8333333333333334</v>
      </c>
      <c r="G21" s="4">
        <v>0.17222222222222225</v>
      </c>
      <c r="H21" s="4">
        <v>0.31875</v>
      </c>
      <c r="I21" s="4">
        <v>0.4298611111111111</v>
      </c>
      <c r="J21" s="4" t="s">
        <v>36</v>
      </c>
      <c r="K21" s="10"/>
      <c r="L21" s="11"/>
      <c r="M21" s="4">
        <v>0.782638888888889</v>
      </c>
      <c r="N21" s="4">
        <v>0.9965277777777778</v>
      </c>
      <c r="O21" s="10">
        <f t="shared" si="1"/>
        <v>1.1631944444444444</v>
      </c>
      <c r="P21" s="11">
        <f t="shared" si="3"/>
        <v>13.432835820895523</v>
      </c>
      <c r="Q21" s="4">
        <v>0.5666666666666667</v>
      </c>
      <c r="R21" s="4" t="s">
        <v>149</v>
      </c>
      <c r="S21" s="4">
        <v>0.904861111111111</v>
      </c>
      <c r="T21" s="4">
        <v>0.09027777777777778</v>
      </c>
      <c r="U21" s="4">
        <v>0.4486111111111111</v>
      </c>
      <c r="V21" s="4">
        <v>0.6381944444444444</v>
      </c>
      <c r="W21" s="4">
        <v>0.7729166666666667</v>
      </c>
      <c r="X21" s="4">
        <v>0.9013888888888889</v>
      </c>
      <c r="Y21" s="10">
        <f>X21+2+(4/24)</f>
        <v>3.0680555555555555</v>
      </c>
      <c r="Z21" s="11">
        <f t="shared" si="4"/>
        <v>10.144861928474423</v>
      </c>
      <c r="AA21" s="10">
        <f>(X21-N21)+2</f>
        <v>1.9048611111111111</v>
      </c>
      <c r="AB21" s="11">
        <f>(747-375)/(AA21*24)</f>
        <v>8.137076193948232</v>
      </c>
    </row>
    <row r="22" spans="1:28" s="3" customFormat="1" ht="12.75">
      <c r="A22" s="3" t="s">
        <v>135</v>
      </c>
      <c r="B22" s="3" t="s">
        <v>99</v>
      </c>
      <c r="C22" s="3" t="s">
        <v>99</v>
      </c>
      <c r="D22" s="3">
        <v>1835</v>
      </c>
      <c r="E22" s="4">
        <v>0.8333333333333334</v>
      </c>
      <c r="G22" s="4" t="s">
        <v>36</v>
      </c>
      <c r="H22" s="4" t="s">
        <v>36</v>
      </c>
      <c r="I22" s="4" t="s">
        <v>36</v>
      </c>
      <c r="J22" s="4" t="s">
        <v>36</v>
      </c>
      <c r="K22" s="10"/>
      <c r="L22" s="11"/>
      <c r="M22" s="4" t="s">
        <v>36</v>
      </c>
      <c r="N22" s="4" t="s">
        <v>36</v>
      </c>
      <c r="O22" s="10"/>
      <c r="P22" s="11"/>
      <c r="Q22" s="4">
        <v>0.90625</v>
      </c>
      <c r="R22" s="4">
        <v>0.10416666666666667</v>
      </c>
      <c r="S22" s="4">
        <v>0.3215277777777778</v>
      </c>
      <c r="T22" s="4">
        <v>0.4201388888888889</v>
      </c>
      <c r="U22" s="4">
        <v>0.5659722222222222</v>
      </c>
      <c r="V22" s="4">
        <v>0.7118055555555555</v>
      </c>
      <c r="W22" s="4">
        <v>0.8527777777777777</v>
      </c>
      <c r="X22" s="4">
        <v>0.9576388888888889</v>
      </c>
      <c r="Y22" s="10">
        <f>X22+1+(4/24)</f>
        <v>2.1243055555555554</v>
      </c>
      <c r="Z22" s="11">
        <f aca="true" t="shared" si="5" ref="Z22:Z29">747/(Y22*24)</f>
        <v>14.651847008826413</v>
      </c>
      <c r="AA22" s="10" t="s">
        <v>36</v>
      </c>
      <c r="AB22" s="11"/>
    </row>
    <row r="23" spans="1:28" s="3" customFormat="1" ht="12.75">
      <c r="A23" s="3" t="s">
        <v>147</v>
      </c>
      <c r="B23" s="3" t="s">
        <v>148</v>
      </c>
      <c r="D23" s="3">
        <v>1678</v>
      </c>
      <c r="E23" s="4">
        <v>0.8333333333333334</v>
      </c>
      <c r="G23" s="4" t="s">
        <v>36</v>
      </c>
      <c r="H23" s="4" t="s">
        <v>36</v>
      </c>
      <c r="I23" s="4" t="s">
        <v>36</v>
      </c>
      <c r="J23" s="4" t="s">
        <v>36</v>
      </c>
      <c r="K23" s="10"/>
      <c r="L23" s="11"/>
      <c r="M23" s="4" t="s">
        <v>36</v>
      </c>
      <c r="N23" s="4" t="s">
        <v>36</v>
      </c>
      <c r="O23" s="10"/>
      <c r="P23" s="11"/>
      <c r="Q23" s="4" t="s">
        <v>36</v>
      </c>
      <c r="R23" s="4" t="s">
        <v>36</v>
      </c>
      <c r="S23" s="4" t="s">
        <v>36</v>
      </c>
      <c r="T23" s="4" t="s">
        <v>36</v>
      </c>
      <c r="U23" s="4" t="s">
        <v>36</v>
      </c>
      <c r="V23" s="4">
        <v>0.4048611111111111</v>
      </c>
      <c r="W23" s="4">
        <v>0.525</v>
      </c>
      <c r="X23" s="4">
        <v>0.611111111111111</v>
      </c>
      <c r="Y23" s="10">
        <f>X23+1+(4/24)</f>
        <v>1.777777777777778</v>
      </c>
      <c r="Z23" s="11">
        <f t="shared" si="5"/>
        <v>17.507812499999996</v>
      </c>
      <c r="AA23" s="10" t="s">
        <v>36</v>
      </c>
      <c r="AB23" s="11"/>
    </row>
    <row r="24" spans="1:28" s="3" customFormat="1" ht="12.75">
      <c r="A24" s="3" t="s">
        <v>86</v>
      </c>
      <c r="B24" s="3" t="s">
        <v>87</v>
      </c>
      <c r="C24" s="3" t="s">
        <v>88</v>
      </c>
      <c r="D24" s="3">
        <v>1894</v>
      </c>
      <c r="E24" s="4">
        <v>0.8333333333333334</v>
      </c>
      <c r="G24" s="4" t="s">
        <v>36</v>
      </c>
      <c r="H24" s="4" t="s">
        <v>36</v>
      </c>
      <c r="I24" s="4">
        <v>0.39444444444444443</v>
      </c>
      <c r="J24" s="4">
        <v>0.5201388888888888</v>
      </c>
      <c r="K24" s="10">
        <f>J24+(4/24)</f>
        <v>0.6868055555555554</v>
      </c>
      <c r="L24" s="11">
        <f t="shared" si="2"/>
        <v>16.62285136501517</v>
      </c>
      <c r="M24" s="4">
        <v>0.66875</v>
      </c>
      <c r="N24" s="4">
        <v>0.8201388888888889</v>
      </c>
      <c r="O24" s="10">
        <f>N24+(4/24)</f>
        <v>0.9868055555555555</v>
      </c>
      <c r="P24" s="11">
        <f t="shared" si="3"/>
        <v>15.833919774806477</v>
      </c>
      <c r="Q24" s="4">
        <v>0.00625</v>
      </c>
      <c r="R24" s="4">
        <v>0.1909722222222222</v>
      </c>
      <c r="S24" s="4">
        <v>0.38055555555555554</v>
      </c>
      <c r="T24" s="4">
        <v>0.4923611111111111</v>
      </c>
      <c r="U24" s="4">
        <v>0.6680555555555556</v>
      </c>
      <c r="V24" s="4">
        <v>0.83125</v>
      </c>
      <c r="W24" s="4">
        <v>0.9881944444444444</v>
      </c>
      <c r="X24" s="4">
        <v>0.11666666666666665</v>
      </c>
      <c r="Y24" s="10">
        <f aca="true" t="shared" si="6" ref="Y24:Y29">X24+2+(4/24)</f>
        <v>2.283333333333333</v>
      </c>
      <c r="Z24" s="11">
        <f t="shared" si="5"/>
        <v>13.63138686131387</v>
      </c>
      <c r="AA24" s="10">
        <f>(X24-N24)+2</f>
        <v>1.296527777777778</v>
      </c>
      <c r="AB24" s="11">
        <f>(747-375)/(AA24*24)</f>
        <v>11.955008034279592</v>
      </c>
    </row>
    <row r="25" spans="1:28" s="3" customFormat="1" ht="12.75">
      <c r="A25" s="3" t="s">
        <v>204</v>
      </c>
      <c r="B25" s="3" t="s">
        <v>181</v>
      </c>
      <c r="C25" s="3" t="s">
        <v>11</v>
      </c>
      <c r="D25" s="3">
        <v>1886</v>
      </c>
      <c r="E25" s="4">
        <v>0.8333333333333334</v>
      </c>
      <c r="G25" s="4" t="s">
        <v>36</v>
      </c>
      <c r="H25" s="4" t="s">
        <v>36</v>
      </c>
      <c r="I25" s="4" t="s">
        <v>36</v>
      </c>
      <c r="J25" s="4" t="s">
        <v>36</v>
      </c>
      <c r="K25" s="10"/>
      <c r="L25" s="11"/>
      <c r="M25" s="4" t="s">
        <v>36</v>
      </c>
      <c r="N25" s="4" t="s">
        <v>36</v>
      </c>
      <c r="O25" s="10"/>
      <c r="P25" s="11"/>
      <c r="Q25" s="4" t="s">
        <v>36</v>
      </c>
      <c r="R25" s="4" t="s">
        <v>36</v>
      </c>
      <c r="S25" s="4" t="s">
        <v>36</v>
      </c>
      <c r="T25" s="4" t="s">
        <v>36</v>
      </c>
      <c r="U25" s="4" t="s">
        <v>36</v>
      </c>
      <c r="V25" s="4">
        <v>0.059722222222222225</v>
      </c>
      <c r="W25" s="4">
        <v>0.43125</v>
      </c>
      <c r="X25" s="4">
        <v>0.5444444444444444</v>
      </c>
      <c r="Y25" s="10">
        <f t="shared" si="6"/>
        <v>2.711111111111111</v>
      </c>
      <c r="Z25" s="11">
        <f t="shared" si="5"/>
        <v>11.480532786885247</v>
      </c>
      <c r="AA25" s="10" t="s">
        <v>36</v>
      </c>
      <c r="AB25" s="11"/>
    </row>
    <row r="26" spans="1:28" s="3" customFormat="1" ht="12.75">
      <c r="A26" s="3" t="s">
        <v>89</v>
      </c>
      <c r="B26" s="3" t="s">
        <v>90</v>
      </c>
      <c r="C26" s="3" t="s">
        <v>91</v>
      </c>
      <c r="D26" s="3">
        <v>1780</v>
      </c>
      <c r="E26" s="4">
        <v>0.8333333333333334</v>
      </c>
      <c r="G26" s="4" t="s">
        <v>36</v>
      </c>
      <c r="H26" s="4" t="s">
        <v>36</v>
      </c>
      <c r="I26" s="4">
        <v>0.4395833333333334</v>
      </c>
      <c r="J26" s="4">
        <v>0.6027777777777777</v>
      </c>
      <c r="K26" s="10">
        <f>J26+(4/24)</f>
        <v>0.7694444444444444</v>
      </c>
      <c r="L26" s="11">
        <f t="shared" si="2"/>
        <v>14.837545126353792</v>
      </c>
      <c r="M26" s="4">
        <v>0.7611111111111111</v>
      </c>
      <c r="N26" s="4">
        <v>0.95625</v>
      </c>
      <c r="O26" s="10">
        <f>N26+(4/24)</f>
        <v>1.1229166666666668</v>
      </c>
      <c r="P26" s="11">
        <f t="shared" si="3"/>
        <v>13.914656771799628</v>
      </c>
      <c r="Q26" s="4">
        <v>0.4527777777777778</v>
      </c>
      <c r="R26" s="4">
        <v>0.6041666666666666</v>
      </c>
      <c r="S26" s="4">
        <v>0.7743055555555555</v>
      </c>
      <c r="T26" s="4">
        <v>0.8909722222222222</v>
      </c>
      <c r="U26" s="4">
        <v>0.11180555555555556</v>
      </c>
      <c r="V26" s="4">
        <v>0.39375</v>
      </c>
      <c r="W26" s="4">
        <v>0.5458333333333333</v>
      </c>
      <c r="X26" s="4">
        <v>0.642361111111111</v>
      </c>
      <c r="Y26" s="10">
        <f t="shared" si="6"/>
        <v>2.8090277777777777</v>
      </c>
      <c r="Z26" s="11">
        <f t="shared" si="5"/>
        <v>11.08034610630408</v>
      </c>
      <c r="AA26" s="10">
        <f>(X26-N26)+2</f>
        <v>1.686111111111111</v>
      </c>
      <c r="AB26" s="11">
        <f>(747-375)/(AA26*24)</f>
        <v>9.192751235584845</v>
      </c>
    </row>
    <row r="27" spans="1:28" ht="12.75">
      <c r="A27" t="s">
        <v>30</v>
      </c>
      <c r="B27" t="s">
        <v>35</v>
      </c>
      <c r="C27" t="s">
        <v>11</v>
      </c>
      <c r="D27">
        <v>1906</v>
      </c>
      <c r="E27" s="1">
        <v>0.8333333333333334</v>
      </c>
      <c r="G27" t="s">
        <v>36</v>
      </c>
      <c r="H27" t="s">
        <v>36</v>
      </c>
      <c r="I27" s="1">
        <v>0.38958333333333334</v>
      </c>
      <c r="J27" s="1">
        <v>0.5166666666666667</v>
      </c>
      <c r="K27" s="10">
        <f>J27+(4/24)</f>
        <v>0.6833333333333333</v>
      </c>
      <c r="L27" s="11">
        <f t="shared" si="2"/>
        <v>16.70731707317073</v>
      </c>
      <c r="M27" s="1">
        <v>0.6826388888888889</v>
      </c>
      <c r="N27" s="1">
        <v>0.8208333333333333</v>
      </c>
      <c r="O27" s="10">
        <f>N27+(4/24)</f>
        <v>0.9874999999999999</v>
      </c>
      <c r="P27" s="11">
        <f t="shared" si="3"/>
        <v>15.822784810126583</v>
      </c>
      <c r="Q27" s="1">
        <v>0.004861111111111111</v>
      </c>
      <c r="R27" s="1">
        <v>0.3680555555555556</v>
      </c>
      <c r="S27" s="1">
        <v>0.5576388888888889</v>
      </c>
      <c r="T27" s="1">
        <v>0.6701388888888888</v>
      </c>
      <c r="U27" s="1">
        <v>0.8784722222222222</v>
      </c>
      <c r="V27" s="1">
        <v>0.10486111111111111</v>
      </c>
      <c r="W27" s="1">
        <v>0.4270833333333333</v>
      </c>
      <c r="X27" s="1">
        <v>0.5444444444444444</v>
      </c>
      <c r="Y27" s="10">
        <f t="shared" si="6"/>
        <v>2.711111111111111</v>
      </c>
      <c r="Z27" s="11">
        <f t="shared" si="5"/>
        <v>11.480532786885247</v>
      </c>
      <c r="AA27" s="10">
        <f>(X27-N27)+2</f>
        <v>1.723611111111111</v>
      </c>
      <c r="AB27" s="11">
        <f>(747-375)/(AA27*24)</f>
        <v>8.992747784045127</v>
      </c>
    </row>
    <row r="28" spans="1:28" ht="12.75">
      <c r="A28" t="s">
        <v>54</v>
      </c>
      <c r="B28" t="s">
        <v>55</v>
      </c>
      <c r="C28" t="s">
        <v>11</v>
      </c>
      <c r="D28">
        <v>1902</v>
      </c>
      <c r="E28" s="1">
        <v>0.8333333333333334</v>
      </c>
      <c r="G28" t="s">
        <v>36</v>
      </c>
      <c r="H28" s="1">
        <v>0.3125</v>
      </c>
      <c r="I28" s="1">
        <v>0.4291666666666667</v>
      </c>
      <c r="J28" s="1">
        <v>0.5770833333333333</v>
      </c>
      <c r="K28" s="10">
        <f>J28+(4/24)</f>
        <v>0.7437499999999999</v>
      </c>
      <c r="L28" s="11">
        <f t="shared" si="2"/>
        <v>15.350140056022411</v>
      </c>
      <c r="M28" s="1">
        <v>0.7618055555555556</v>
      </c>
      <c r="N28" s="1">
        <v>0.93125</v>
      </c>
      <c r="O28" s="10">
        <f>N28+(4/24)</f>
        <v>1.0979166666666667</v>
      </c>
      <c r="P28" s="11">
        <f t="shared" si="3"/>
        <v>14.231499051233396</v>
      </c>
      <c r="Q28" s="1">
        <v>0.22152777777777777</v>
      </c>
      <c r="R28" s="1">
        <v>0.39375</v>
      </c>
      <c r="S28" s="1">
        <v>0.5576388888888889</v>
      </c>
      <c r="T28" s="1">
        <v>0.686111111111111</v>
      </c>
      <c r="U28" s="1">
        <v>0.9201388888888888</v>
      </c>
      <c r="V28" s="1">
        <v>0.13125</v>
      </c>
      <c r="W28" s="1">
        <v>0.4576388888888889</v>
      </c>
      <c r="X28" s="1">
        <v>0.5722222222222222</v>
      </c>
      <c r="Y28" s="10">
        <f t="shared" si="6"/>
        <v>2.7388888888888885</v>
      </c>
      <c r="Z28" s="11">
        <f t="shared" si="5"/>
        <v>11.364097363083166</v>
      </c>
      <c r="AA28" s="10">
        <f>(X28-N28)+2</f>
        <v>1.640972222222222</v>
      </c>
      <c r="AB28" s="11">
        <f>(747-375)/(AA28*24)</f>
        <v>9.445619974608551</v>
      </c>
    </row>
    <row r="29" spans="1:28" ht="12.75">
      <c r="A29" t="s">
        <v>193</v>
      </c>
      <c r="B29" t="s">
        <v>75</v>
      </c>
      <c r="C29" t="s">
        <v>11</v>
      </c>
      <c r="D29">
        <v>1905</v>
      </c>
      <c r="E29" s="1">
        <v>0.8333333333333334</v>
      </c>
      <c r="G29" t="s">
        <v>36</v>
      </c>
      <c r="H29" s="1" t="s">
        <v>36</v>
      </c>
      <c r="I29" s="1" t="s">
        <v>36</v>
      </c>
      <c r="J29" s="1" t="s">
        <v>36</v>
      </c>
      <c r="K29" s="10"/>
      <c r="L29" s="11"/>
      <c r="M29" s="1" t="s">
        <v>36</v>
      </c>
      <c r="N29" s="1" t="s">
        <v>36</v>
      </c>
      <c r="O29" s="10"/>
      <c r="P29" s="11"/>
      <c r="Q29" s="1" t="s">
        <v>36</v>
      </c>
      <c r="R29" s="1" t="s">
        <v>36</v>
      </c>
      <c r="S29" s="1" t="s">
        <v>36</v>
      </c>
      <c r="T29" s="1" t="s">
        <v>36</v>
      </c>
      <c r="U29" s="1" t="s">
        <v>36</v>
      </c>
      <c r="V29" s="1">
        <v>0.004166666666666667</v>
      </c>
      <c r="W29" s="1">
        <v>0.4270833333333333</v>
      </c>
      <c r="X29" s="1">
        <v>0.5444444444444444</v>
      </c>
      <c r="Y29" s="10">
        <f t="shared" si="6"/>
        <v>2.711111111111111</v>
      </c>
      <c r="Z29" s="11">
        <f t="shared" si="5"/>
        <v>11.480532786885247</v>
      </c>
      <c r="AA29" s="10" t="s">
        <v>36</v>
      </c>
      <c r="AB29" s="11"/>
    </row>
    <row r="30" spans="5:28" ht="12.75">
      <c r="E30" s="1"/>
      <c r="H30" s="1"/>
      <c r="I30" s="1"/>
      <c r="J30" s="1"/>
      <c r="K30" s="10"/>
      <c r="L30" s="11"/>
      <c r="M30" s="1"/>
      <c r="N30" s="1"/>
      <c r="O30" s="10"/>
      <c r="P30" s="11"/>
      <c r="Q30" s="1"/>
      <c r="R30" s="1"/>
      <c r="S30" s="1"/>
      <c r="Y30" s="10"/>
      <c r="Z30" s="11"/>
      <c r="AA30" s="10"/>
      <c r="AB30" s="11"/>
    </row>
    <row r="31" spans="1:28" ht="12.75">
      <c r="A31" t="s">
        <v>143</v>
      </c>
      <c r="B31" t="s">
        <v>144</v>
      </c>
      <c r="E31" s="1">
        <v>0.8333333333333334</v>
      </c>
      <c r="G31" s="1">
        <v>0.16597222222222222</v>
      </c>
      <c r="H31" s="1">
        <v>0.2951388888888889</v>
      </c>
      <c r="I31" s="1">
        <v>0.3888888888888889</v>
      </c>
      <c r="J31" s="1">
        <v>0.5229166666666667</v>
      </c>
      <c r="K31" s="10">
        <f>J31+(4/24)</f>
        <v>0.6895833333333333</v>
      </c>
      <c r="L31" s="11">
        <f t="shared" si="2"/>
        <v>16.555891238670693</v>
      </c>
      <c r="M31" s="1">
        <v>0.6645833333333333</v>
      </c>
      <c r="N31" s="1">
        <v>0.8097222222222222</v>
      </c>
      <c r="O31" s="10">
        <f>N31+(4/24)</f>
        <v>0.9763888888888889</v>
      </c>
      <c r="P31" s="11">
        <f t="shared" si="3"/>
        <v>16.002844950213372</v>
      </c>
      <c r="Q31" s="1">
        <v>0.9743055555555555</v>
      </c>
      <c r="R31" s="1">
        <v>0.15208333333333332</v>
      </c>
      <c r="S31" s="1">
        <v>0.3215277777777778</v>
      </c>
      <c r="T31" s="1">
        <v>0.4451388888888889</v>
      </c>
      <c r="U31" s="1">
        <v>0.6201388888888889</v>
      </c>
      <c r="V31" s="1">
        <v>0.7736111111111111</v>
      </c>
      <c r="W31" s="1">
        <v>0.9284722222222223</v>
      </c>
      <c r="X31" s="1">
        <v>0.05</v>
      </c>
      <c r="Y31" s="10">
        <f>X31+2+(4/24)</f>
        <v>2.2166666666666663</v>
      </c>
      <c r="Z31" s="11">
        <f>747/(Y31*24)</f>
        <v>14.041353383458649</v>
      </c>
      <c r="AA31" s="10">
        <f>(X31-N31)+2</f>
        <v>1.2402777777777778</v>
      </c>
      <c r="AB31" s="11">
        <f>(747-375)/(AA31*24)</f>
        <v>12.497200447928332</v>
      </c>
    </row>
    <row r="32" spans="5:13" ht="12.75">
      <c r="E32" s="1"/>
      <c r="I32" s="1"/>
      <c r="J32" s="1"/>
      <c r="K32" s="1"/>
      <c r="M32" s="1"/>
    </row>
    <row r="33" spans="16:28" ht="12.75">
      <c r="P33" s="11" t="s">
        <v>9</v>
      </c>
      <c r="Z33" s="11" t="s">
        <v>9</v>
      </c>
      <c r="AB33" s="11"/>
    </row>
    <row r="34" ht="12.75">
      <c r="A34" s="2" t="s">
        <v>5</v>
      </c>
    </row>
    <row r="35" spans="1:28" ht="12.75">
      <c r="A35" s="2" t="s">
        <v>140</v>
      </c>
      <c r="E35" s="12">
        <v>0.9166666666666666</v>
      </c>
      <c r="F35" s="12">
        <v>0.3020833333333333</v>
      </c>
      <c r="G35" s="12">
        <v>0.5277777777777778</v>
      </c>
      <c r="H35" s="12">
        <v>0.7708333333333334</v>
      </c>
      <c r="I35" s="12">
        <v>0.9444444444444445</v>
      </c>
      <c r="J35" s="12">
        <v>0.21180555555555555</v>
      </c>
      <c r="M35" s="12">
        <v>0.4548611111111111</v>
      </c>
      <c r="N35" s="12">
        <v>0.7291666666666666</v>
      </c>
      <c r="O35" s="13"/>
      <c r="P35" s="13"/>
      <c r="Q35" s="12">
        <v>0</v>
      </c>
      <c r="R35" s="12">
        <v>0.2534722222222222</v>
      </c>
      <c r="S35" s="12">
        <v>0.5416666666666666</v>
      </c>
      <c r="T35" s="12">
        <v>0.7256944444444445</v>
      </c>
      <c r="U35" s="12">
        <v>0.9881944444444444</v>
      </c>
      <c r="V35" s="12">
        <v>0.23958333333333334</v>
      </c>
      <c r="W35" s="12">
        <v>0.4895833333333333</v>
      </c>
      <c r="X35" s="12">
        <v>0.6666666666666666</v>
      </c>
      <c r="Y35" s="13"/>
      <c r="Z35" s="13"/>
      <c r="AA35" s="13"/>
      <c r="AB35" s="13"/>
    </row>
    <row r="36" spans="1:28" s="3" customFormat="1" ht="12.75">
      <c r="A36" s="3" t="s">
        <v>31</v>
      </c>
      <c r="B36" s="3" t="s">
        <v>32</v>
      </c>
      <c r="C36" s="3" t="s">
        <v>11</v>
      </c>
      <c r="D36" s="3">
        <v>4467</v>
      </c>
      <c r="E36" s="4">
        <v>0.9166666666666666</v>
      </c>
      <c r="G36" s="4">
        <v>0.375</v>
      </c>
      <c r="H36" s="4">
        <v>0.6020833333333333</v>
      </c>
      <c r="I36" s="4">
        <v>0.73125</v>
      </c>
      <c r="J36" s="4">
        <v>0.9347222222222222</v>
      </c>
      <c r="K36" s="10">
        <f>J36+(2/24)</f>
        <v>1.0180555555555555</v>
      </c>
      <c r="L36" s="11">
        <f>274/(K36*24)</f>
        <v>11.214188267394272</v>
      </c>
      <c r="M36" s="4">
        <v>0.3847222222222222</v>
      </c>
      <c r="N36" s="4">
        <v>0.6201388888888889</v>
      </c>
      <c r="O36" s="10">
        <f>N36+1+(2/24)</f>
        <v>1.7034722222222223</v>
      </c>
      <c r="P36" s="11">
        <f>375/(O36*24)</f>
        <v>9.172441907867917</v>
      </c>
      <c r="Q36" s="4">
        <v>0.8625</v>
      </c>
      <c r="R36" s="4">
        <v>0.10416666666666667</v>
      </c>
      <c r="S36" s="4">
        <v>0.4444444444444444</v>
      </c>
      <c r="T36" s="4">
        <v>0.6020833333333333</v>
      </c>
      <c r="U36" s="4">
        <v>0.8430555555555556</v>
      </c>
      <c r="V36" s="4">
        <v>0.1423611111111111</v>
      </c>
      <c r="W36" s="4">
        <v>0.4215277777777778</v>
      </c>
      <c r="X36" s="4">
        <v>0.5958333333333333</v>
      </c>
      <c r="Y36" s="10">
        <f>X36+3+(2/24)</f>
        <v>3.6791666666666667</v>
      </c>
      <c r="Z36" s="11">
        <f aca="true" t="shared" si="7" ref="Z36:Z41">747/(Y36*24)</f>
        <v>8.459796149490375</v>
      </c>
      <c r="AA36" s="10">
        <f>(X36-N36)+2</f>
        <v>1.9756944444444444</v>
      </c>
      <c r="AB36" s="11">
        <f>(747-375)/(AA36*24)</f>
        <v>7.845342706502636</v>
      </c>
    </row>
    <row r="37" spans="1:28" s="3" customFormat="1" ht="12.75">
      <c r="A37" s="3" t="s">
        <v>159</v>
      </c>
      <c r="B37" s="3" t="s">
        <v>160</v>
      </c>
      <c r="C37" s="3" t="s">
        <v>11</v>
      </c>
      <c r="D37" s="3">
        <v>4497</v>
      </c>
      <c r="E37" s="4">
        <v>0.9166666666666666</v>
      </c>
      <c r="G37" s="4" t="s">
        <v>36</v>
      </c>
      <c r="H37" s="4" t="s">
        <v>36</v>
      </c>
      <c r="I37" s="4" t="s">
        <v>36</v>
      </c>
      <c r="J37" s="4" t="s">
        <v>36</v>
      </c>
      <c r="K37" s="10"/>
      <c r="L37" s="11"/>
      <c r="M37" s="4" t="s">
        <v>36</v>
      </c>
      <c r="N37" s="4" t="s">
        <v>36</v>
      </c>
      <c r="O37" s="10"/>
      <c r="P37" s="11"/>
      <c r="Q37" s="4" t="s">
        <v>36</v>
      </c>
      <c r="R37" s="4" t="s">
        <v>36</v>
      </c>
      <c r="S37" s="4" t="s">
        <v>36</v>
      </c>
      <c r="T37" s="4" t="s">
        <v>36</v>
      </c>
      <c r="U37" s="4">
        <v>0.3625</v>
      </c>
      <c r="V37" s="4">
        <v>0.6166666666666667</v>
      </c>
      <c r="W37" s="4">
        <v>0.78125</v>
      </c>
      <c r="X37" s="4">
        <v>0.8923611111111112</v>
      </c>
      <c r="Y37" s="10">
        <f>X37+2+(2/24)</f>
        <v>2.9756944444444446</v>
      </c>
      <c r="Z37" s="11">
        <f t="shared" si="7"/>
        <v>10.459743290548424</v>
      </c>
      <c r="AA37" s="10" t="s">
        <v>36</v>
      </c>
      <c r="AB37" s="11"/>
    </row>
    <row r="38" spans="1:28" s="3" customFormat="1" ht="12.75">
      <c r="A38" s="3" t="s">
        <v>161</v>
      </c>
      <c r="B38" s="3" t="s">
        <v>162</v>
      </c>
      <c r="C38" s="3" t="s">
        <v>11</v>
      </c>
      <c r="D38" s="3">
        <v>4415</v>
      </c>
      <c r="E38" s="4">
        <v>0.9166666666666666</v>
      </c>
      <c r="G38" s="4" t="s">
        <v>36</v>
      </c>
      <c r="H38" s="4" t="s">
        <v>36</v>
      </c>
      <c r="I38" s="4" t="s">
        <v>36</v>
      </c>
      <c r="J38" s="4" t="s">
        <v>36</v>
      </c>
      <c r="K38" s="10"/>
      <c r="L38" s="11"/>
      <c r="M38" s="4" t="s">
        <v>36</v>
      </c>
      <c r="N38" s="4" t="s">
        <v>36</v>
      </c>
      <c r="O38" s="10"/>
      <c r="P38" s="11"/>
      <c r="Q38" s="4" t="s">
        <v>36</v>
      </c>
      <c r="R38" s="4">
        <v>0.24305555555555555</v>
      </c>
      <c r="S38" s="4">
        <v>0.5229166666666667</v>
      </c>
      <c r="T38" s="4">
        <v>0.6472222222222223</v>
      </c>
      <c r="U38" s="4">
        <v>0.9333333333333332</v>
      </c>
      <c r="V38" s="4">
        <v>0.22916666666666666</v>
      </c>
      <c r="W38" s="4">
        <v>0.4979166666666666</v>
      </c>
      <c r="X38" s="4">
        <v>0.6680555555555556</v>
      </c>
      <c r="Y38" s="10">
        <f>X38+3+(2/24)</f>
        <v>3.751388888888889</v>
      </c>
      <c r="Z38" s="11">
        <f t="shared" si="7"/>
        <v>8.296927064050353</v>
      </c>
      <c r="AA38" s="10" t="s">
        <v>36</v>
      </c>
      <c r="AB38" s="11"/>
    </row>
    <row r="39" spans="1:28" s="3" customFormat="1" ht="12.75">
      <c r="A39" s="3" t="s">
        <v>166</v>
      </c>
      <c r="B39" s="3" t="s">
        <v>167</v>
      </c>
      <c r="C39" s="3" t="s">
        <v>11</v>
      </c>
      <c r="D39" s="3">
        <v>4417</v>
      </c>
      <c r="E39" s="4">
        <v>0.9166666666666666</v>
      </c>
      <c r="G39" s="4" t="s">
        <v>36</v>
      </c>
      <c r="H39" s="4" t="s">
        <v>36</v>
      </c>
      <c r="I39" s="4" t="s">
        <v>36</v>
      </c>
      <c r="J39" s="4" t="s">
        <v>36</v>
      </c>
      <c r="K39" s="10"/>
      <c r="L39" s="11"/>
      <c r="M39" s="4" t="s">
        <v>36</v>
      </c>
      <c r="N39" s="4" t="s">
        <v>36</v>
      </c>
      <c r="O39" s="10"/>
      <c r="P39" s="11"/>
      <c r="Q39" s="4" t="s">
        <v>36</v>
      </c>
      <c r="R39" s="4" t="s">
        <v>36</v>
      </c>
      <c r="S39" s="4">
        <v>0.37083333333333335</v>
      </c>
      <c r="T39" s="4">
        <v>0.5104166666666666</v>
      </c>
      <c r="U39" s="4">
        <v>0.7645833333333334</v>
      </c>
      <c r="V39" s="4">
        <v>0.025</v>
      </c>
      <c r="W39" s="4">
        <v>0.30069444444444443</v>
      </c>
      <c r="X39" s="4">
        <v>0.5041666666666667</v>
      </c>
      <c r="Y39" s="10">
        <f>X39+3+(2/24)</f>
        <v>3.5875</v>
      </c>
      <c r="Z39" s="11">
        <f t="shared" si="7"/>
        <v>8.675958188153311</v>
      </c>
      <c r="AA39" s="10" t="s">
        <v>36</v>
      </c>
      <c r="AB39" s="11"/>
    </row>
    <row r="40" spans="1:28" s="3" customFormat="1" ht="12.75">
      <c r="A40" s="3" t="s">
        <v>168</v>
      </c>
      <c r="B40" s="3" t="s">
        <v>169</v>
      </c>
      <c r="C40" s="3" t="s">
        <v>11</v>
      </c>
      <c r="D40" s="3">
        <v>4414</v>
      </c>
      <c r="E40" s="4">
        <v>0.9166666666666666</v>
      </c>
      <c r="G40" s="4" t="s">
        <v>36</v>
      </c>
      <c r="H40" s="4" t="s">
        <v>36</v>
      </c>
      <c r="I40" s="4" t="s">
        <v>36</v>
      </c>
      <c r="J40" s="4" t="s">
        <v>36</v>
      </c>
      <c r="K40" s="10"/>
      <c r="L40" s="11"/>
      <c r="M40" s="4" t="s">
        <v>36</v>
      </c>
      <c r="N40" s="4" t="s">
        <v>36</v>
      </c>
      <c r="O40" s="10"/>
      <c r="P40" s="11"/>
      <c r="Q40" s="4" t="s">
        <v>36</v>
      </c>
      <c r="R40" s="4" t="s">
        <v>36</v>
      </c>
      <c r="S40" s="4">
        <v>0.4486111111111111</v>
      </c>
      <c r="T40" s="4">
        <v>0.5965277777777778</v>
      </c>
      <c r="U40" s="4">
        <v>0.8520833333333333</v>
      </c>
      <c r="V40" s="4">
        <v>0.2125</v>
      </c>
      <c r="W40" s="4">
        <v>0.44236111111111115</v>
      </c>
      <c r="X40" s="4">
        <v>0.6194444444444445</v>
      </c>
      <c r="Y40" s="10">
        <f>X40+3+(2/24)</f>
        <v>3.702777777777778</v>
      </c>
      <c r="Z40" s="11">
        <f t="shared" si="7"/>
        <v>8.405851462865716</v>
      </c>
      <c r="AA40" s="10" t="s">
        <v>36</v>
      </c>
      <c r="AB40" s="11"/>
    </row>
    <row r="41" spans="1:28" s="3" customFormat="1" ht="12.75">
      <c r="A41" s="3" t="s">
        <v>170</v>
      </c>
      <c r="B41" s="3" t="s">
        <v>171</v>
      </c>
      <c r="C41" s="3" t="s">
        <v>11</v>
      </c>
      <c r="D41" s="3">
        <v>3712</v>
      </c>
      <c r="E41" s="4">
        <v>0.9166666666666666</v>
      </c>
      <c r="G41" s="4" t="s">
        <v>36</v>
      </c>
      <c r="H41" s="4" t="s">
        <v>36</v>
      </c>
      <c r="I41" s="4" t="s">
        <v>36</v>
      </c>
      <c r="J41" s="4" t="s">
        <v>36</v>
      </c>
      <c r="K41" s="10"/>
      <c r="L41" s="11"/>
      <c r="M41" s="4" t="s">
        <v>36</v>
      </c>
      <c r="N41" s="4" t="s">
        <v>36</v>
      </c>
      <c r="O41" s="10"/>
      <c r="P41" s="11"/>
      <c r="Q41" s="4" t="s">
        <v>36</v>
      </c>
      <c r="R41" s="4" t="s">
        <v>36</v>
      </c>
      <c r="S41" s="4">
        <v>0.40625</v>
      </c>
      <c r="T41" s="4">
        <v>0.5777777777777778</v>
      </c>
      <c r="U41" s="4">
        <v>0.8277777777777778</v>
      </c>
      <c r="V41" s="4">
        <v>0.10208333333333335</v>
      </c>
      <c r="W41" s="4">
        <v>0.46597222222222223</v>
      </c>
      <c r="X41" s="4">
        <v>0.6513888888888889</v>
      </c>
      <c r="Y41" s="10">
        <f>X41+3+(2/24)</f>
        <v>3.7347222222222225</v>
      </c>
      <c r="Z41" s="11">
        <f t="shared" si="7"/>
        <v>8.333953142432131</v>
      </c>
      <c r="AA41" s="10" t="s">
        <v>36</v>
      </c>
      <c r="AB41" s="11"/>
    </row>
    <row r="42" spans="1:28" s="3" customFormat="1" ht="12.75">
      <c r="A42" s="3" t="s">
        <v>172</v>
      </c>
      <c r="B42" s="3" t="s">
        <v>173</v>
      </c>
      <c r="C42" s="3" t="s">
        <v>11</v>
      </c>
      <c r="D42" s="3">
        <v>4470</v>
      </c>
      <c r="E42" s="4">
        <v>0.9166666666666666</v>
      </c>
      <c r="G42" s="4" t="s">
        <v>36</v>
      </c>
      <c r="H42" s="4" t="s">
        <v>36</v>
      </c>
      <c r="I42" s="4" t="s">
        <v>36</v>
      </c>
      <c r="J42" s="4" t="s">
        <v>36</v>
      </c>
      <c r="K42" s="10"/>
      <c r="L42" s="11"/>
      <c r="M42" s="4" t="s">
        <v>36</v>
      </c>
      <c r="N42" s="4" t="s">
        <v>36</v>
      </c>
      <c r="O42" s="10"/>
      <c r="P42" s="11"/>
      <c r="Q42" s="4" t="s">
        <v>36</v>
      </c>
      <c r="R42" s="4">
        <v>0.22847222222222222</v>
      </c>
      <c r="S42" s="4">
        <v>0.5243055555555556</v>
      </c>
      <c r="T42" s="4">
        <v>0.6965277777777777</v>
      </c>
      <c r="U42" s="4">
        <v>0.9493055555555556</v>
      </c>
      <c r="V42" s="4">
        <v>0.2340277777777778</v>
      </c>
      <c r="W42" s="4">
        <v>0.4666666666666666</v>
      </c>
      <c r="X42" s="3" t="s">
        <v>149</v>
      </c>
      <c r="Y42" s="10" t="s">
        <v>149</v>
      </c>
      <c r="Z42" s="11"/>
      <c r="AA42" s="10" t="s">
        <v>149</v>
      </c>
      <c r="AB42" s="11"/>
    </row>
    <row r="43" spans="1:28" ht="12.75">
      <c r="A43" t="s">
        <v>24</v>
      </c>
      <c r="B43" t="s">
        <v>25</v>
      </c>
      <c r="C43" t="s">
        <v>11</v>
      </c>
      <c r="D43">
        <v>3716</v>
      </c>
      <c r="E43" s="1">
        <v>0.9166666666666666</v>
      </c>
      <c r="G43" s="1">
        <v>0.41111111111111115</v>
      </c>
      <c r="H43" s="1">
        <v>0.6534722222222222</v>
      </c>
      <c r="I43" s="1">
        <v>0.8326388888888889</v>
      </c>
      <c r="J43" s="1">
        <v>0.1</v>
      </c>
      <c r="K43" s="10">
        <f>J43+(2/24)+1</f>
        <v>1.1833333333333333</v>
      </c>
      <c r="L43" s="11">
        <f>274/(K43*24)</f>
        <v>9.647887323943662</v>
      </c>
      <c r="M43" s="1">
        <v>0.5201388888888888</v>
      </c>
      <c r="N43" s="1">
        <v>0.7708333333333334</v>
      </c>
      <c r="O43" s="10">
        <f>N43+1+(2/24)</f>
        <v>1.8541666666666667</v>
      </c>
      <c r="P43" s="11">
        <f>375/(O43*24)</f>
        <v>8.426966292134832</v>
      </c>
      <c r="Q43" t="s">
        <v>158</v>
      </c>
      <c r="R43" t="s">
        <v>9</v>
      </c>
      <c r="S43" t="s">
        <v>9</v>
      </c>
      <c r="T43" t="s">
        <v>9</v>
      </c>
      <c r="U43" t="s">
        <v>9</v>
      </c>
      <c r="X43" t="s">
        <v>158</v>
      </c>
      <c r="Y43" t="s">
        <v>158</v>
      </c>
      <c r="Z43" s="11"/>
      <c r="AA43" t="s">
        <v>158</v>
      </c>
      <c r="AB43" s="11"/>
    </row>
    <row r="44" spans="1:28" ht="12.75">
      <c r="A44" t="s">
        <v>174</v>
      </c>
      <c r="B44" t="s">
        <v>175</v>
      </c>
      <c r="C44" t="s">
        <v>11</v>
      </c>
      <c r="D44">
        <v>4484</v>
      </c>
      <c r="E44" s="1">
        <v>0.9166666666666666</v>
      </c>
      <c r="G44" s="1" t="s">
        <v>36</v>
      </c>
      <c r="H44" s="1" t="s">
        <v>36</v>
      </c>
      <c r="I44" s="1" t="s">
        <v>36</v>
      </c>
      <c r="J44" s="1" t="s">
        <v>36</v>
      </c>
      <c r="K44" s="10"/>
      <c r="L44" s="11"/>
      <c r="M44" s="1" t="s">
        <v>36</v>
      </c>
      <c r="N44" s="1" t="s">
        <v>36</v>
      </c>
      <c r="O44" s="10"/>
      <c r="P44" s="11"/>
      <c r="Q44" t="s">
        <v>36</v>
      </c>
      <c r="R44" s="1">
        <v>0.1638888888888889</v>
      </c>
      <c r="S44" s="1">
        <v>0.5236111111111111</v>
      </c>
      <c r="T44" s="1">
        <v>0.6548611111111111</v>
      </c>
      <c r="U44" s="1">
        <v>0.9097222222222222</v>
      </c>
      <c r="V44" s="1">
        <v>0.20694444444444446</v>
      </c>
      <c r="W44" s="1">
        <v>0.46319444444444446</v>
      </c>
      <c r="X44" s="1">
        <v>0.6243055555555556</v>
      </c>
      <c r="Y44" s="10">
        <f>X44+3+(2/24)</f>
        <v>3.707638888888889</v>
      </c>
      <c r="Z44" s="11">
        <f>747/(Y44*24)</f>
        <v>8.39483049260161</v>
      </c>
      <c r="AA44" s="10" t="s">
        <v>36</v>
      </c>
      <c r="AB44" s="11"/>
    </row>
    <row r="45" spans="1:28" ht="12.75">
      <c r="A45" t="s">
        <v>199</v>
      </c>
      <c r="B45" t="s">
        <v>198</v>
      </c>
      <c r="C45" t="s">
        <v>11</v>
      </c>
      <c r="D45">
        <v>3857</v>
      </c>
      <c r="E45" s="1">
        <v>0.9166666666666666</v>
      </c>
      <c r="G45" s="1" t="s">
        <v>36</v>
      </c>
      <c r="H45" s="1" t="s">
        <v>36</v>
      </c>
      <c r="I45" s="1" t="s">
        <v>36</v>
      </c>
      <c r="J45" s="1" t="s">
        <v>36</v>
      </c>
      <c r="K45" s="10"/>
      <c r="L45" s="11"/>
      <c r="M45" s="1" t="s">
        <v>36</v>
      </c>
      <c r="N45" s="1" t="s">
        <v>36</v>
      </c>
      <c r="O45" s="10"/>
      <c r="P45" s="11"/>
      <c r="Q45" t="s">
        <v>36</v>
      </c>
      <c r="R45" s="1" t="s">
        <v>36</v>
      </c>
      <c r="S45" s="1" t="s">
        <v>36</v>
      </c>
      <c r="T45" s="1" t="s">
        <v>36</v>
      </c>
      <c r="U45" s="1" t="s">
        <v>200</v>
      </c>
      <c r="V45" s="1">
        <v>0.4458333333333333</v>
      </c>
      <c r="W45" s="1">
        <v>0.6875</v>
      </c>
      <c r="X45" s="1">
        <v>0.8166666666666668</v>
      </c>
      <c r="Y45" s="10">
        <f>X45+2+(2/24)</f>
        <v>2.9000000000000004</v>
      </c>
      <c r="Z45" s="11">
        <f>747/(Y45*24)</f>
        <v>10.732758620689653</v>
      </c>
      <c r="AA45" s="10" t="s">
        <v>36</v>
      </c>
      <c r="AB45" s="11"/>
    </row>
    <row r="46" spans="1:28" ht="12.75">
      <c r="A46" t="s">
        <v>178</v>
      </c>
      <c r="B46" t="s">
        <v>179</v>
      </c>
      <c r="C46" t="s">
        <v>11</v>
      </c>
      <c r="D46">
        <v>4485</v>
      </c>
      <c r="E46" s="1">
        <v>0.9166666666666666</v>
      </c>
      <c r="G46" s="1" t="s">
        <v>36</v>
      </c>
      <c r="H46" s="1" t="s">
        <v>36</v>
      </c>
      <c r="I46" s="1" t="s">
        <v>36</v>
      </c>
      <c r="J46" s="1" t="s">
        <v>36</v>
      </c>
      <c r="K46" s="10"/>
      <c r="L46" s="11"/>
      <c r="M46" s="1" t="s">
        <v>36</v>
      </c>
      <c r="N46" s="1" t="s">
        <v>36</v>
      </c>
      <c r="O46" s="10"/>
      <c r="P46" s="11"/>
      <c r="Q46" t="s">
        <v>36</v>
      </c>
      <c r="R46" s="1">
        <v>0.2743055555555555</v>
      </c>
      <c r="S46" s="1">
        <v>0.5597222222222222</v>
      </c>
      <c r="T46" s="1">
        <v>0.74375</v>
      </c>
      <c r="U46" t="s">
        <v>158</v>
      </c>
      <c r="X46" t="s">
        <v>158</v>
      </c>
      <c r="Y46" t="s">
        <v>158</v>
      </c>
      <c r="Z46" s="11"/>
      <c r="AA46" t="s">
        <v>158</v>
      </c>
      <c r="AB46" s="11"/>
    </row>
    <row r="47" spans="1:28" ht="12.75">
      <c r="A47" t="s">
        <v>78</v>
      </c>
      <c r="B47" t="s">
        <v>79</v>
      </c>
      <c r="C47" t="s">
        <v>11</v>
      </c>
      <c r="D47">
        <v>3547</v>
      </c>
      <c r="E47" s="1">
        <v>0.9166666666666666</v>
      </c>
      <c r="G47" s="1">
        <v>0.31736111111111115</v>
      </c>
      <c r="H47" s="1">
        <v>0.55</v>
      </c>
      <c r="I47" s="1">
        <v>0.7395833333333334</v>
      </c>
      <c r="J47" s="1">
        <v>0.9541666666666666</v>
      </c>
      <c r="K47" s="10">
        <f aca="true" t="shared" si="8" ref="K47:K61">J47+(2/24)</f>
        <v>1.0374999999999999</v>
      </c>
      <c r="L47" s="11">
        <f>274/(K47*24)</f>
        <v>11.004016064257028</v>
      </c>
      <c r="M47" s="1">
        <v>0.2777777777777778</v>
      </c>
      <c r="N47" s="1">
        <v>0.6125</v>
      </c>
      <c r="O47" s="10">
        <f>N47+1+(2/24)</f>
        <v>1.6958333333333333</v>
      </c>
      <c r="P47" s="11">
        <f>375/(O47*24)</f>
        <v>9.213759213759213</v>
      </c>
      <c r="Q47" s="1">
        <v>0.8618055555555556</v>
      </c>
      <c r="R47" s="1">
        <v>0.08611111111111112</v>
      </c>
      <c r="S47" s="1">
        <v>0.4888888888888889</v>
      </c>
      <c r="T47" s="1">
        <v>0.6395833333333333</v>
      </c>
      <c r="U47" s="1">
        <v>0.904861111111111</v>
      </c>
      <c r="V47" s="1">
        <v>0.2138888888888889</v>
      </c>
      <c r="W47" s="1">
        <v>0.45</v>
      </c>
      <c r="X47" s="1">
        <v>0.6270833333333333</v>
      </c>
      <c r="Y47" s="10">
        <f>X47+3+(2/24)</f>
        <v>3.7104166666666667</v>
      </c>
      <c r="Z47" s="11">
        <f>747/(Y47*24)</f>
        <v>8.388545760808535</v>
      </c>
      <c r="AA47" s="10">
        <f>(X47-N47)+2</f>
        <v>2.0145833333333334</v>
      </c>
      <c r="AB47" s="11">
        <f>(747-375)/(AA47*24)</f>
        <v>7.693898655635987</v>
      </c>
    </row>
    <row r="48" spans="1:28" ht="12.75">
      <c r="A48" t="s">
        <v>180</v>
      </c>
      <c r="B48" t="s">
        <v>181</v>
      </c>
      <c r="C48" t="s">
        <v>11</v>
      </c>
      <c r="D48">
        <v>4480</v>
      </c>
      <c r="E48" s="1">
        <v>0.9166666666666666</v>
      </c>
      <c r="G48" s="1" t="s">
        <v>36</v>
      </c>
      <c r="H48" s="1" t="s">
        <v>36</v>
      </c>
      <c r="I48" s="1" t="s">
        <v>36</v>
      </c>
      <c r="J48" s="1" t="s">
        <v>36</v>
      </c>
      <c r="K48" s="10"/>
      <c r="L48" s="11"/>
      <c r="M48" s="1" t="s">
        <v>36</v>
      </c>
      <c r="N48" s="1" t="s">
        <v>36</v>
      </c>
      <c r="O48" s="10"/>
      <c r="P48" s="11"/>
      <c r="Q48" s="1" t="s">
        <v>36</v>
      </c>
      <c r="R48" s="1">
        <v>0.09861111111111111</v>
      </c>
      <c r="S48" s="1">
        <v>0.4576388888888889</v>
      </c>
      <c r="T48" s="1">
        <v>0.6083333333333333</v>
      </c>
      <c r="U48" s="1">
        <v>0.8930555555555556</v>
      </c>
      <c r="V48" s="1">
        <v>0.2076388888888889</v>
      </c>
      <c r="W48" s="1">
        <v>0.47430555555555554</v>
      </c>
      <c r="X48" s="1">
        <v>0.6569444444444444</v>
      </c>
      <c r="Y48" s="10">
        <f>X48+3+(2/24)</f>
        <v>3.740277777777778</v>
      </c>
      <c r="Z48" s="11">
        <f>747/(Y48*24)</f>
        <v>8.321574452283697</v>
      </c>
      <c r="AA48" s="10" t="s">
        <v>36</v>
      </c>
      <c r="AB48" s="11"/>
    </row>
    <row r="49" spans="1:28" ht="12.75">
      <c r="A49" t="s">
        <v>182</v>
      </c>
      <c r="B49" t="s">
        <v>177</v>
      </c>
      <c r="C49" t="s">
        <v>11</v>
      </c>
      <c r="D49">
        <v>4479</v>
      </c>
      <c r="E49" s="1">
        <v>0.9166666666666666</v>
      </c>
      <c r="G49" s="1">
        <v>0.4159722222222222</v>
      </c>
      <c r="H49" s="1" t="s">
        <v>45</v>
      </c>
      <c r="I49" s="1" t="s">
        <v>9</v>
      </c>
      <c r="J49" s="1" t="s">
        <v>9</v>
      </c>
      <c r="K49" s="10"/>
      <c r="L49" s="11"/>
      <c r="M49" s="1" t="s">
        <v>9</v>
      </c>
      <c r="N49" s="1" t="s">
        <v>45</v>
      </c>
      <c r="O49" s="10"/>
      <c r="P49" s="11"/>
      <c r="Q49" s="1" t="s">
        <v>9</v>
      </c>
      <c r="R49" s="1"/>
      <c r="S49" s="1"/>
      <c r="T49" s="1"/>
      <c r="X49" s="1" t="s">
        <v>45</v>
      </c>
      <c r="Y49" s="1" t="s">
        <v>45</v>
      </c>
      <c r="Z49" s="11"/>
      <c r="AA49" s="1" t="s">
        <v>45</v>
      </c>
      <c r="AB49" s="11"/>
    </row>
    <row r="50" spans="1:28" ht="12.75">
      <c r="A50" t="s">
        <v>46</v>
      </c>
      <c r="B50" t="s">
        <v>47</v>
      </c>
      <c r="C50" t="s">
        <v>11</v>
      </c>
      <c r="D50">
        <v>4420</v>
      </c>
      <c r="E50" s="1">
        <v>0.9166666666666666</v>
      </c>
      <c r="G50" s="1">
        <v>0.3340277777777778</v>
      </c>
      <c r="H50" s="1">
        <v>0.548611111111111</v>
      </c>
      <c r="I50" s="1">
        <v>0.720138888888889</v>
      </c>
      <c r="J50" s="1">
        <v>0.9145833333333333</v>
      </c>
      <c r="K50" s="10">
        <f t="shared" si="8"/>
        <v>0.9979166666666667</v>
      </c>
      <c r="L50" s="11">
        <f aca="true" t="shared" si="9" ref="L50:L66">274/(K50*24)</f>
        <v>11.440501043841337</v>
      </c>
      <c r="M50" s="1">
        <v>0.3680555555555556</v>
      </c>
      <c r="N50" s="1">
        <v>0.5951388888888889</v>
      </c>
      <c r="O50" s="10">
        <f>N50+1+(2/24)</f>
        <v>1.6784722222222221</v>
      </c>
      <c r="P50" s="11">
        <f>375/(O50*24)</f>
        <v>9.309060819197352</v>
      </c>
      <c r="Q50" s="1">
        <v>0.7951388888888888</v>
      </c>
      <c r="R50" s="1">
        <v>0.011111111111111112</v>
      </c>
      <c r="S50" s="1">
        <v>0.4277777777777778</v>
      </c>
      <c r="T50" s="1">
        <v>0.5722222222222222</v>
      </c>
      <c r="U50" s="1">
        <v>0.775</v>
      </c>
      <c r="V50" s="1">
        <v>0.9652777777777778</v>
      </c>
      <c r="W50" s="1">
        <v>0.2986111111111111</v>
      </c>
      <c r="X50" s="1">
        <v>0.42291666666666666</v>
      </c>
      <c r="Y50" s="10">
        <f aca="true" t="shared" si="10" ref="Y50:Y61">X50+3+(2/24)</f>
        <v>3.50625</v>
      </c>
      <c r="Z50" s="11">
        <f aca="true" t="shared" si="11" ref="Z50:Z61">747/(Y50*24)</f>
        <v>8.877005347593583</v>
      </c>
      <c r="AA50" s="10">
        <f>(X50-N50)+2</f>
        <v>1.8277777777777777</v>
      </c>
      <c r="AB50" s="11">
        <f>(747-375)/(AA50*24)</f>
        <v>8.480243161094226</v>
      </c>
    </row>
    <row r="51" spans="1:28" ht="12.75">
      <c r="A51" t="s">
        <v>187</v>
      </c>
      <c r="B51" t="s">
        <v>188</v>
      </c>
      <c r="C51" t="s">
        <v>11</v>
      </c>
      <c r="D51">
        <v>4407</v>
      </c>
      <c r="E51" s="1">
        <v>0.9166666666666666</v>
      </c>
      <c r="G51" s="1" t="s">
        <v>36</v>
      </c>
      <c r="H51" s="1" t="s">
        <v>36</v>
      </c>
      <c r="I51" s="1" t="s">
        <v>36</v>
      </c>
      <c r="J51" s="1" t="s">
        <v>36</v>
      </c>
      <c r="K51" s="10"/>
      <c r="L51" s="11"/>
      <c r="M51" s="1" t="s">
        <v>36</v>
      </c>
      <c r="N51" s="1" t="s">
        <v>36</v>
      </c>
      <c r="O51" s="10"/>
      <c r="P51" s="11"/>
      <c r="Q51" s="1" t="s">
        <v>36</v>
      </c>
      <c r="R51" s="1" t="s">
        <v>36</v>
      </c>
      <c r="S51" s="1" t="s">
        <v>36</v>
      </c>
      <c r="T51" s="1">
        <v>0.3506944444444444</v>
      </c>
      <c r="U51" s="1">
        <v>0.5701388888888889</v>
      </c>
      <c r="V51" s="1">
        <v>0.7743055555555555</v>
      </c>
      <c r="W51" s="1">
        <v>0.9895833333333334</v>
      </c>
      <c r="X51" s="1">
        <v>0.3847222222222222</v>
      </c>
      <c r="Y51" s="10">
        <f t="shared" si="10"/>
        <v>3.4680555555555554</v>
      </c>
      <c r="Z51" s="11">
        <f t="shared" si="11"/>
        <v>8.974769723668402</v>
      </c>
      <c r="AA51" s="10" t="s">
        <v>36</v>
      </c>
      <c r="AB51" s="11"/>
    </row>
    <row r="52" spans="1:28" ht="12.75">
      <c r="A52" t="s">
        <v>205</v>
      </c>
      <c r="B52" t="s">
        <v>206</v>
      </c>
      <c r="C52" t="s">
        <v>11</v>
      </c>
      <c r="D52">
        <v>4392</v>
      </c>
      <c r="E52" s="1">
        <v>0.9166666666666666</v>
      </c>
      <c r="G52" s="1" t="s">
        <v>36</v>
      </c>
      <c r="H52" s="1" t="s">
        <v>36</v>
      </c>
      <c r="I52" s="1" t="s">
        <v>36</v>
      </c>
      <c r="J52" s="1" t="s">
        <v>36</v>
      </c>
      <c r="K52" s="10"/>
      <c r="L52" s="11"/>
      <c r="M52" s="1" t="s">
        <v>36</v>
      </c>
      <c r="N52" s="1" t="s">
        <v>36</v>
      </c>
      <c r="O52" s="10"/>
      <c r="P52" s="11"/>
      <c r="Q52" s="1" t="s">
        <v>36</v>
      </c>
      <c r="R52" s="1" t="s">
        <v>36</v>
      </c>
      <c r="S52" s="1" t="s">
        <v>36</v>
      </c>
      <c r="T52" s="1" t="s">
        <v>36</v>
      </c>
      <c r="U52" s="1" t="s">
        <v>36</v>
      </c>
      <c r="V52" s="1">
        <v>0.21597222222222223</v>
      </c>
      <c r="W52" s="1">
        <v>0.4444444444444444</v>
      </c>
      <c r="X52" s="1">
        <v>0.6284722222222222</v>
      </c>
      <c r="Y52" s="10">
        <f t="shared" si="10"/>
        <v>3.711805555555556</v>
      </c>
      <c r="Z52" s="11">
        <f t="shared" si="11"/>
        <v>8.385406922357342</v>
      </c>
      <c r="AA52" s="10" t="s">
        <v>36</v>
      </c>
      <c r="AB52" s="11"/>
    </row>
    <row r="53" spans="1:28" ht="12.75">
      <c r="A53" t="s">
        <v>138</v>
      </c>
      <c r="B53" t="s">
        <v>42</v>
      </c>
      <c r="C53" t="s">
        <v>11</v>
      </c>
      <c r="D53">
        <v>4476</v>
      </c>
      <c r="E53" s="1">
        <v>0.9166666666666666</v>
      </c>
      <c r="G53" s="1" t="s">
        <v>36</v>
      </c>
      <c r="H53" s="1" t="s">
        <v>36</v>
      </c>
      <c r="I53" s="1" t="s">
        <v>36</v>
      </c>
      <c r="J53" s="1">
        <v>0.8902777777777778</v>
      </c>
      <c r="K53" s="10">
        <f t="shared" si="8"/>
        <v>0.9736111111111112</v>
      </c>
      <c r="L53" s="11">
        <f t="shared" si="9"/>
        <v>11.726105563480742</v>
      </c>
      <c r="M53" s="1">
        <v>0.34652777777777777</v>
      </c>
      <c r="N53" s="1">
        <v>0.5458333333333333</v>
      </c>
      <c r="O53" s="10">
        <f>N53+1+(2/24)</f>
        <v>1.6291666666666667</v>
      </c>
      <c r="P53" s="11">
        <f>375/(O53*24)</f>
        <v>9.59079283887468</v>
      </c>
      <c r="Q53" s="1">
        <v>0.7527777777777778</v>
      </c>
      <c r="R53" s="1">
        <v>0.9944444444444445</v>
      </c>
      <c r="S53" s="1">
        <v>0.4125</v>
      </c>
      <c r="T53" s="1">
        <v>0.5597222222222222</v>
      </c>
      <c r="U53" s="1">
        <v>0.8097222222222222</v>
      </c>
      <c r="V53" s="1">
        <v>0.15069444444444444</v>
      </c>
      <c r="W53" s="1">
        <v>0.43125</v>
      </c>
      <c r="X53" s="1">
        <v>0.5888888888888889</v>
      </c>
      <c r="Y53" s="10">
        <f t="shared" si="10"/>
        <v>3.6722222222222225</v>
      </c>
      <c r="Z53" s="11">
        <f t="shared" si="11"/>
        <v>8.475794251134644</v>
      </c>
      <c r="AA53" s="10">
        <f>(X53-N53)+2</f>
        <v>2.0430555555555556</v>
      </c>
      <c r="AB53" s="11">
        <f>(747-375)/(AA53*24)</f>
        <v>7.586675730795378</v>
      </c>
    </row>
    <row r="54" spans="1:28" ht="12.75">
      <c r="A54" t="s">
        <v>185</v>
      </c>
      <c r="B54" t="s">
        <v>186</v>
      </c>
      <c r="C54" t="s">
        <v>11</v>
      </c>
      <c r="D54">
        <v>4378</v>
      </c>
      <c r="E54" s="1">
        <v>0.9166666666666666</v>
      </c>
      <c r="G54" s="1" t="s">
        <v>36</v>
      </c>
      <c r="H54" s="1" t="s">
        <v>36</v>
      </c>
      <c r="I54" s="1" t="s">
        <v>36</v>
      </c>
      <c r="J54" s="1" t="s">
        <v>36</v>
      </c>
      <c r="K54" s="10"/>
      <c r="L54" s="11"/>
      <c r="M54" s="1" t="s">
        <v>36</v>
      </c>
      <c r="N54" s="1" t="s">
        <v>36</v>
      </c>
      <c r="O54" s="10"/>
      <c r="P54" s="11"/>
      <c r="Q54" s="1" t="s">
        <v>36</v>
      </c>
      <c r="R54" s="1" t="s">
        <v>36</v>
      </c>
      <c r="S54" s="1">
        <v>0.4458333333333333</v>
      </c>
      <c r="T54" s="1">
        <v>0.5840277777777778</v>
      </c>
      <c r="U54" s="1">
        <v>0.8034722222222223</v>
      </c>
      <c r="V54" s="1">
        <v>0.015972222222222224</v>
      </c>
      <c r="W54" s="1">
        <v>0.3416666666666666</v>
      </c>
      <c r="X54" s="1">
        <v>0.48194444444444445</v>
      </c>
      <c r="Y54" s="10">
        <f t="shared" si="10"/>
        <v>3.5652777777777778</v>
      </c>
      <c r="Z54" s="11">
        <f t="shared" si="11"/>
        <v>8.73003506038177</v>
      </c>
      <c r="AA54" s="10" t="s">
        <v>36</v>
      </c>
      <c r="AB54" s="11"/>
    </row>
    <row r="55" spans="1:28" ht="12.75">
      <c r="A55" t="s">
        <v>189</v>
      </c>
      <c r="B55" t="s">
        <v>190</v>
      </c>
      <c r="C55" t="s">
        <v>11</v>
      </c>
      <c r="D55">
        <v>3855</v>
      </c>
      <c r="E55" s="1">
        <v>0.9166666666666666</v>
      </c>
      <c r="G55" s="1" t="s">
        <v>36</v>
      </c>
      <c r="H55" s="1" t="s">
        <v>36</v>
      </c>
      <c r="I55" s="1" t="s">
        <v>36</v>
      </c>
      <c r="J55" s="1" t="s">
        <v>36</v>
      </c>
      <c r="K55" s="10"/>
      <c r="L55" s="11"/>
      <c r="M55" s="1" t="s">
        <v>36</v>
      </c>
      <c r="N55" s="1" t="s">
        <v>36</v>
      </c>
      <c r="O55" s="10"/>
      <c r="P55" s="11"/>
      <c r="Q55" s="1" t="s">
        <v>36</v>
      </c>
      <c r="R55" s="1" t="s">
        <v>36</v>
      </c>
      <c r="S55" s="1">
        <v>0.2375</v>
      </c>
      <c r="T55" s="1">
        <v>0.3826388888888889</v>
      </c>
      <c r="U55" s="1">
        <v>0.6604166666666667</v>
      </c>
      <c r="V55" s="1">
        <v>0.9006944444444445</v>
      </c>
      <c r="W55" s="1">
        <v>0.24722222222222223</v>
      </c>
      <c r="X55" s="1">
        <v>0.4159722222222222</v>
      </c>
      <c r="Y55" s="10">
        <f t="shared" si="10"/>
        <v>3.4993055555555554</v>
      </c>
      <c r="Z55" s="11">
        <f t="shared" si="11"/>
        <v>8.894621948799365</v>
      </c>
      <c r="AA55" s="10" t="s">
        <v>36</v>
      </c>
      <c r="AB55" s="11"/>
    </row>
    <row r="56" spans="1:28" ht="12.75">
      <c r="A56" t="s">
        <v>191</v>
      </c>
      <c r="B56" t="s">
        <v>42</v>
      </c>
      <c r="C56" t="s">
        <v>11</v>
      </c>
      <c r="D56">
        <v>4329</v>
      </c>
      <c r="E56" s="1">
        <v>0.9166666666666666</v>
      </c>
      <c r="G56" s="1" t="s">
        <v>36</v>
      </c>
      <c r="H56" s="1" t="s">
        <v>36</v>
      </c>
      <c r="I56" s="1" t="s">
        <v>36</v>
      </c>
      <c r="J56" s="1" t="s">
        <v>36</v>
      </c>
      <c r="K56" s="10"/>
      <c r="L56" s="11"/>
      <c r="M56" s="1" t="s">
        <v>36</v>
      </c>
      <c r="N56" s="1" t="s">
        <v>36</v>
      </c>
      <c r="O56" s="10"/>
      <c r="P56" s="11"/>
      <c r="Q56" s="1" t="s">
        <v>36</v>
      </c>
      <c r="R56" s="1">
        <v>0.1</v>
      </c>
      <c r="S56" s="1">
        <v>0.45416666666666666</v>
      </c>
      <c r="T56" s="1">
        <v>0.6173611111111111</v>
      </c>
      <c r="U56" s="1">
        <v>0.9041666666666667</v>
      </c>
      <c r="V56" s="1">
        <v>0.18958333333333333</v>
      </c>
      <c r="W56" s="1">
        <v>0.4604166666666667</v>
      </c>
      <c r="X56" s="1">
        <v>0.638888888888889</v>
      </c>
      <c r="Y56" s="10">
        <f t="shared" si="10"/>
        <v>3.7222222222222223</v>
      </c>
      <c r="Z56" s="11">
        <f t="shared" si="11"/>
        <v>8.361940298507461</v>
      </c>
      <c r="AA56" s="10" t="s">
        <v>36</v>
      </c>
      <c r="AB56" s="11"/>
    </row>
    <row r="57" spans="1:28" ht="12.75">
      <c r="A57" t="s">
        <v>26</v>
      </c>
      <c r="B57" t="s">
        <v>27</v>
      </c>
      <c r="C57" t="s">
        <v>11</v>
      </c>
      <c r="D57">
        <v>4475</v>
      </c>
      <c r="E57" s="1">
        <v>0.9166666666666666</v>
      </c>
      <c r="G57" s="1">
        <v>0.3347222222222222</v>
      </c>
      <c r="H57" s="1">
        <v>0.5375</v>
      </c>
      <c r="I57" s="1">
        <v>0.6618055555555555</v>
      </c>
      <c r="J57" s="1">
        <v>0.8770833333333333</v>
      </c>
      <c r="K57" s="10">
        <f t="shared" si="8"/>
        <v>0.9604166666666667</v>
      </c>
      <c r="L57" s="11">
        <f t="shared" si="9"/>
        <v>11.887201735357918</v>
      </c>
      <c r="M57" s="1">
        <v>0.0763888888888889</v>
      </c>
      <c r="N57" s="1">
        <v>0.4763888888888889</v>
      </c>
      <c r="O57" s="10">
        <f>N57+1+(2/24)</f>
        <v>1.5597222222222222</v>
      </c>
      <c r="P57" s="11">
        <f>375/(O57*24)</f>
        <v>10.01780943900267</v>
      </c>
      <c r="Q57" s="1">
        <v>0.6902777777777778</v>
      </c>
      <c r="R57" s="1">
        <v>0.9152777777777777</v>
      </c>
      <c r="S57" s="1">
        <v>0.15694444444444444</v>
      </c>
      <c r="T57" s="1">
        <v>0.4708333333333334</v>
      </c>
      <c r="U57" s="1">
        <v>0.7048611111111112</v>
      </c>
      <c r="V57" s="1">
        <v>0.9423611111111111</v>
      </c>
      <c r="W57" s="1">
        <v>0.22916666666666666</v>
      </c>
      <c r="X57" s="1">
        <v>0.4166666666666667</v>
      </c>
      <c r="Y57" s="10">
        <f t="shared" si="10"/>
        <v>3.5</v>
      </c>
      <c r="Z57" s="11">
        <f t="shared" si="11"/>
        <v>8.892857142857142</v>
      </c>
      <c r="AA57" s="10">
        <f>(X57-N57)+2</f>
        <v>1.9402777777777778</v>
      </c>
      <c r="AB57" s="11"/>
    </row>
    <row r="58" spans="1:28" ht="12.75">
      <c r="A58" t="s">
        <v>52</v>
      </c>
      <c r="B58" t="s">
        <v>53</v>
      </c>
      <c r="C58" t="s">
        <v>11</v>
      </c>
      <c r="D58">
        <v>4330</v>
      </c>
      <c r="E58" s="1">
        <v>0.9166666666666666</v>
      </c>
      <c r="G58" s="1">
        <v>0.3743055555555555</v>
      </c>
      <c r="H58" s="1">
        <v>0.6020833333333333</v>
      </c>
      <c r="I58" s="1">
        <v>0.7305555555555556</v>
      </c>
      <c r="J58" s="1">
        <v>0.9166666666666666</v>
      </c>
      <c r="K58" s="10">
        <f t="shared" si="8"/>
        <v>1</v>
      </c>
      <c r="L58" s="11">
        <f t="shared" si="9"/>
        <v>11.416666666666666</v>
      </c>
      <c r="M58" s="1">
        <v>0.3840277777777778</v>
      </c>
      <c r="N58" s="1">
        <v>0.6201388888888889</v>
      </c>
      <c r="O58" s="10">
        <f>N58+1+(2/24)</f>
        <v>1.7034722222222223</v>
      </c>
      <c r="P58" s="11">
        <f>375/(O58*24)</f>
        <v>9.172441907867917</v>
      </c>
      <c r="Q58" s="1">
        <v>0.8597222222222222</v>
      </c>
      <c r="R58" s="1">
        <v>0.1013888888888889</v>
      </c>
      <c r="S58" s="1">
        <v>0.42291666666666666</v>
      </c>
      <c r="T58" s="1">
        <v>0.6020833333333333</v>
      </c>
      <c r="U58" s="1">
        <v>0.8430555555555556</v>
      </c>
      <c r="V58" s="1">
        <v>0.14305555555555557</v>
      </c>
      <c r="W58" s="1">
        <v>0.42569444444444443</v>
      </c>
      <c r="X58" s="1">
        <v>0.5958333333333333</v>
      </c>
      <c r="Y58" s="10">
        <f t="shared" si="10"/>
        <v>3.6791666666666667</v>
      </c>
      <c r="Z58" s="11">
        <f t="shared" si="11"/>
        <v>8.459796149490375</v>
      </c>
      <c r="AA58" s="10">
        <f>(X58-N58)+2</f>
        <v>1.9756944444444444</v>
      </c>
      <c r="AB58" s="11"/>
    </row>
    <row r="59" spans="1:28" ht="12.75">
      <c r="A59" t="s">
        <v>33</v>
      </c>
      <c r="B59" t="s">
        <v>34</v>
      </c>
      <c r="C59" t="s">
        <v>11</v>
      </c>
      <c r="D59">
        <v>4488</v>
      </c>
      <c r="E59" s="1">
        <v>0.9166666666666666</v>
      </c>
      <c r="G59" s="1">
        <v>0.32222222222222224</v>
      </c>
      <c r="H59" s="1">
        <v>0.517361111111111</v>
      </c>
      <c r="I59" s="1">
        <v>0.6402777777777778</v>
      </c>
      <c r="J59" s="1">
        <v>0.8388888888888889</v>
      </c>
      <c r="K59" s="10">
        <f t="shared" si="8"/>
        <v>0.9222222222222223</v>
      </c>
      <c r="L59" s="11">
        <f t="shared" si="9"/>
        <v>12.379518072289157</v>
      </c>
      <c r="M59" s="1">
        <v>0.07222222222222223</v>
      </c>
      <c r="N59" s="1">
        <v>0.4986111111111111</v>
      </c>
      <c r="O59" s="10">
        <f>N59+1+(2/24)</f>
        <v>1.5819444444444444</v>
      </c>
      <c r="P59" s="11">
        <f>375/(O59*24)</f>
        <v>9.877085162423178</v>
      </c>
      <c r="Q59" s="1">
        <v>0.7291666666666666</v>
      </c>
      <c r="R59" s="1">
        <v>0.9513888888888888</v>
      </c>
      <c r="S59" s="1">
        <v>0.23680555555555557</v>
      </c>
      <c r="T59" s="1">
        <v>0.46527777777777773</v>
      </c>
      <c r="U59" s="1">
        <v>0.7125</v>
      </c>
      <c r="V59" s="1">
        <v>0.9451388888888889</v>
      </c>
      <c r="W59" s="1">
        <v>0.23263888888888887</v>
      </c>
      <c r="X59" s="1">
        <v>0.43263888888888885</v>
      </c>
      <c r="Y59" s="10">
        <f t="shared" si="10"/>
        <v>3.5159722222222225</v>
      </c>
      <c r="Z59" s="11">
        <f t="shared" si="11"/>
        <v>8.852459016393443</v>
      </c>
      <c r="AA59" s="10">
        <f>(X59-N59)+2</f>
        <v>1.9340277777777777</v>
      </c>
      <c r="AB59" s="11"/>
    </row>
    <row r="60" spans="1:28" ht="12.75">
      <c r="A60" t="s">
        <v>192</v>
      </c>
      <c r="B60" t="s">
        <v>181</v>
      </c>
      <c r="C60" t="s">
        <v>11</v>
      </c>
      <c r="D60">
        <v>4474</v>
      </c>
      <c r="E60" s="1">
        <v>0.9166666666666666</v>
      </c>
      <c r="G60" s="1" t="s">
        <v>36</v>
      </c>
      <c r="H60" s="1" t="s">
        <v>36</v>
      </c>
      <c r="I60" s="1" t="s">
        <v>36</v>
      </c>
      <c r="J60" s="1" t="s">
        <v>36</v>
      </c>
      <c r="K60" s="10"/>
      <c r="L60" s="11"/>
      <c r="M60" s="1" t="s">
        <v>36</v>
      </c>
      <c r="N60" s="1" t="s">
        <v>36</v>
      </c>
      <c r="O60" s="10"/>
      <c r="P60" s="11"/>
      <c r="Q60" s="1" t="s">
        <v>36</v>
      </c>
      <c r="R60" s="1">
        <v>0.09861111111111111</v>
      </c>
      <c r="S60" s="1">
        <v>0.4576388888888889</v>
      </c>
      <c r="T60" s="1">
        <v>0.6083333333333333</v>
      </c>
      <c r="U60" s="1">
        <v>0.8930555555555556</v>
      </c>
      <c r="V60" s="1">
        <v>0.2076388888888889</v>
      </c>
      <c r="W60" s="1">
        <v>0.47430555555555554</v>
      </c>
      <c r="X60" s="1">
        <v>0.6569444444444444</v>
      </c>
      <c r="Y60" s="10">
        <f t="shared" si="10"/>
        <v>3.740277777777778</v>
      </c>
      <c r="Z60" s="11">
        <f t="shared" si="11"/>
        <v>8.321574452283697</v>
      </c>
      <c r="AA60" s="10" t="s">
        <v>36</v>
      </c>
      <c r="AB60" s="11"/>
    </row>
    <row r="61" spans="1:28" ht="12.75">
      <c r="A61" t="s">
        <v>64</v>
      </c>
      <c r="B61" t="s">
        <v>65</v>
      </c>
      <c r="C61" t="s">
        <v>11</v>
      </c>
      <c r="D61">
        <v>4406</v>
      </c>
      <c r="E61" s="1">
        <v>0.9166666666666666</v>
      </c>
      <c r="G61" s="1">
        <v>0.3229166666666667</v>
      </c>
      <c r="H61" s="1">
        <v>0.517361111111111</v>
      </c>
      <c r="I61" s="1">
        <v>0.6409722222222222</v>
      </c>
      <c r="J61" s="1">
        <v>0.8388888888888889</v>
      </c>
      <c r="K61" s="10">
        <f t="shared" si="8"/>
        <v>0.9222222222222223</v>
      </c>
      <c r="L61" s="11">
        <f t="shared" si="9"/>
        <v>12.379518072289157</v>
      </c>
      <c r="M61" s="1">
        <v>0.07291666666666667</v>
      </c>
      <c r="N61" s="1">
        <v>0.4986111111111111</v>
      </c>
      <c r="O61" s="10">
        <f>N61+1+(2/24)</f>
        <v>1.5819444444444444</v>
      </c>
      <c r="P61" s="11">
        <f>375/(O61*24)</f>
        <v>9.877085162423178</v>
      </c>
      <c r="Q61" s="1">
        <v>0.7277777777777777</v>
      </c>
      <c r="R61" s="1">
        <v>0.9513888888888888</v>
      </c>
      <c r="S61" s="1">
        <v>0.2388888888888889</v>
      </c>
      <c r="T61" s="1">
        <v>0.46527777777777773</v>
      </c>
      <c r="U61" s="1">
        <v>0.7125</v>
      </c>
      <c r="V61" s="1">
        <v>0.9430555555555555</v>
      </c>
      <c r="W61" s="1">
        <v>0.23263888888888887</v>
      </c>
      <c r="X61" s="1">
        <v>0.43263888888888885</v>
      </c>
      <c r="Y61" s="10">
        <f t="shared" si="10"/>
        <v>3.5159722222222225</v>
      </c>
      <c r="Z61" s="11">
        <f t="shared" si="11"/>
        <v>8.852459016393443</v>
      </c>
      <c r="AA61" s="10">
        <f>(X61-N61)+2</f>
        <v>1.9340277777777777</v>
      </c>
      <c r="AB61" s="11"/>
    </row>
    <row r="62" spans="1:28" ht="12.75">
      <c r="A62" t="s">
        <v>194</v>
      </c>
      <c r="B62" t="s">
        <v>125</v>
      </c>
      <c r="C62" t="s">
        <v>85</v>
      </c>
      <c r="D62">
        <v>3719</v>
      </c>
      <c r="E62" s="1">
        <v>0.9166666666666666</v>
      </c>
      <c r="G62" s="1" t="s">
        <v>36</v>
      </c>
      <c r="H62" s="1">
        <v>0.6180555555555556</v>
      </c>
      <c r="I62" s="1">
        <v>0.7631944444444444</v>
      </c>
      <c r="J62" s="1">
        <v>0.24305555555555555</v>
      </c>
      <c r="K62" s="10">
        <f>J62+(2/24)+1</f>
        <v>1.3263888888888888</v>
      </c>
      <c r="L62" s="11">
        <f t="shared" si="9"/>
        <v>8.607329842931938</v>
      </c>
      <c r="M62" t="s">
        <v>158</v>
      </c>
      <c r="N62" t="s">
        <v>9</v>
      </c>
      <c r="P62" s="11"/>
      <c r="Q62" t="s">
        <v>158</v>
      </c>
      <c r="R62" t="s">
        <v>9</v>
      </c>
      <c r="S62" t="s">
        <v>9</v>
      </c>
      <c r="T62" t="s">
        <v>9</v>
      </c>
      <c r="U62" t="s">
        <v>9</v>
      </c>
      <c r="X62" t="s">
        <v>158</v>
      </c>
      <c r="Y62" t="s">
        <v>158</v>
      </c>
      <c r="Z62" s="11"/>
      <c r="AA62" t="s">
        <v>158</v>
      </c>
      <c r="AB62" s="11"/>
    </row>
    <row r="63" spans="1:28" ht="12.75">
      <c r="A63" t="s">
        <v>195</v>
      </c>
      <c r="B63" t="s">
        <v>196</v>
      </c>
      <c r="C63" t="s">
        <v>88</v>
      </c>
      <c r="D63">
        <v>4424</v>
      </c>
      <c r="E63" s="1">
        <v>0.9166666666666666</v>
      </c>
      <c r="G63" s="1" t="s">
        <v>36</v>
      </c>
      <c r="H63" s="1" t="s">
        <v>36</v>
      </c>
      <c r="I63" s="1" t="s">
        <v>36</v>
      </c>
      <c r="J63" s="1" t="s">
        <v>36</v>
      </c>
      <c r="K63" s="10"/>
      <c r="L63" s="11"/>
      <c r="M63" t="s">
        <v>36</v>
      </c>
      <c r="N63" t="s">
        <v>36</v>
      </c>
      <c r="P63" s="11"/>
      <c r="Q63" t="s">
        <v>36</v>
      </c>
      <c r="R63" t="s">
        <v>36</v>
      </c>
      <c r="S63" s="1">
        <v>0.3875</v>
      </c>
      <c r="T63" s="1">
        <v>0.5541666666666667</v>
      </c>
      <c r="U63" s="1">
        <v>0.7597222222222223</v>
      </c>
      <c r="V63" s="1">
        <v>0.041666666666666664</v>
      </c>
      <c r="W63" s="1">
        <v>0.41180555555555554</v>
      </c>
      <c r="X63" s="1">
        <v>0.5951388888888889</v>
      </c>
      <c r="Y63" s="10">
        <f>X63+3+(2/24)</f>
        <v>3.6784722222222226</v>
      </c>
      <c r="Z63" s="11">
        <f>747/(Y63*24)</f>
        <v>8.461393241457428</v>
      </c>
      <c r="AA63" s="10" t="s">
        <v>36</v>
      </c>
      <c r="AB63" s="11"/>
    </row>
    <row r="64" spans="1:28" ht="12.75">
      <c r="A64" t="s">
        <v>56</v>
      </c>
      <c r="B64" t="s">
        <v>47</v>
      </c>
      <c r="C64" t="s">
        <v>11</v>
      </c>
      <c r="D64">
        <v>3543</v>
      </c>
      <c r="E64" s="1">
        <v>0.9166666666666666</v>
      </c>
      <c r="G64" s="1">
        <v>0.41875</v>
      </c>
      <c r="H64" s="1">
        <v>0.6833333333333332</v>
      </c>
      <c r="I64" s="1">
        <v>0.8319444444444444</v>
      </c>
      <c r="J64" s="1">
        <v>0.09027777777777778</v>
      </c>
      <c r="K64" s="10">
        <f>J64+(2/24)+1</f>
        <v>1.1736111111111112</v>
      </c>
      <c r="L64" s="11">
        <f t="shared" si="9"/>
        <v>9.727810650887573</v>
      </c>
      <c r="M64" s="1">
        <v>0.3861111111111111</v>
      </c>
      <c r="N64" s="1">
        <v>0.6645833333333333</v>
      </c>
      <c r="O64" s="10">
        <f>N64+1+(2/24)</f>
        <v>1.7479166666666666</v>
      </c>
      <c r="P64" s="11">
        <f>375/(O64*24)</f>
        <v>8.93921334922527</v>
      </c>
      <c r="Q64" s="1">
        <v>0.9243055555555556</v>
      </c>
      <c r="R64" s="1">
        <v>0.19652777777777777</v>
      </c>
      <c r="S64" s="1">
        <v>0.5263888888888889</v>
      </c>
      <c r="T64" s="1">
        <v>0.7013888888888888</v>
      </c>
      <c r="U64" s="1">
        <v>0.9722222222222222</v>
      </c>
      <c r="V64" t="s">
        <v>158</v>
      </c>
      <c r="X64" t="s">
        <v>158</v>
      </c>
      <c r="Y64" t="s">
        <v>158</v>
      </c>
      <c r="Z64" s="11"/>
      <c r="AA64" t="s">
        <v>158</v>
      </c>
      <c r="AB64" s="11"/>
    </row>
    <row r="65" spans="5:28" ht="12.75">
      <c r="E65" s="1"/>
      <c r="G65" s="1"/>
      <c r="H65" s="1"/>
      <c r="I65" s="1"/>
      <c r="J65" s="1"/>
      <c r="K65" s="10"/>
      <c r="L65" s="11"/>
      <c r="M65" s="1"/>
      <c r="N65" s="1"/>
      <c r="P65" s="11"/>
      <c r="Z65" s="11"/>
      <c r="AB65" s="11"/>
    </row>
    <row r="66" spans="1:28" ht="12.75">
      <c r="A66" t="s">
        <v>142</v>
      </c>
      <c r="B66" t="s">
        <v>145</v>
      </c>
      <c r="E66" s="1">
        <v>0.9375</v>
      </c>
      <c r="F66" s="1">
        <v>0.1909722222222222</v>
      </c>
      <c r="G66" s="1">
        <v>0.34791666666666665</v>
      </c>
      <c r="H66" s="1">
        <v>0.5083333333333333</v>
      </c>
      <c r="I66" s="1">
        <v>0.63125</v>
      </c>
      <c r="J66" s="1">
        <v>0.8263888888888888</v>
      </c>
      <c r="K66" s="10">
        <f>J66+(1.5/24)</f>
        <v>0.8888888888888888</v>
      </c>
      <c r="L66" s="11">
        <f t="shared" si="9"/>
        <v>12.84375</v>
      </c>
      <c r="M66" s="1">
        <v>0.024305555555555556</v>
      </c>
      <c r="N66" s="1">
        <v>0.4826388888888889</v>
      </c>
      <c r="O66" s="10">
        <f>N66+1+(2/24)</f>
        <v>1.565972222222222</v>
      </c>
      <c r="P66" s="11">
        <f>375/(O66*24)</f>
        <v>9.977827050997783</v>
      </c>
      <c r="Q66" s="1">
        <v>0.6631944444444444</v>
      </c>
      <c r="R66" s="1">
        <v>0.8305555555555556</v>
      </c>
      <c r="S66" s="1">
        <v>0.07708333333333334</v>
      </c>
      <c r="T66" s="1">
        <v>0.40277777777777773</v>
      </c>
      <c r="U66" s="1">
        <v>0.5902777777777778</v>
      </c>
      <c r="V66" s="1">
        <v>0.7805555555555556</v>
      </c>
      <c r="W66" s="1">
        <v>0.9875</v>
      </c>
      <c r="X66" s="1">
        <v>0.19375</v>
      </c>
      <c r="Y66" s="10">
        <f>X66+3+(2/24)</f>
        <v>3.2770833333333336</v>
      </c>
      <c r="Z66" s="11">
        <f>747/(Y66*24)</f>
        <v>9.497774952320405</v>
      </c>
      <c r="AA66" s="10">
        <f>(X66-N66)+2</f>
        <v>1.7111111111111112</v>
      </c>
      <c r="AB66" s="11">
        <f>(747-375)/(AA66*24)</f>
        <v>9.058441558441558</v>
      </c>
    </row>
    <row r="67" spans="5:8" ht="12.75">
      <c r="E67" s="1"/>
      <c r="G67" s="1"/>
      <c r="H67" s="1"/>
    </row>
    <row r="69" ht="12.75">
      <c r="A69" s="2" t="s">
        <v>4</v>
      </c>
    </row>
    <row r="70" spans="1:24" ht="12.75">
      <c r="A70" s="2" t="s">
        <v>141</v>
      </c>
      <c r="E70" s="12">
        <v>0.20833333333333334</v>
      </c>
      <c r="F70" s="12">
        <v>0.5729166666666666</v>
      </c>
      <c r="G70" s="12">
        <v>0.7777777777777778</v>
      </c>
      <c r="H70" s="12">
        <v>0</v>
      </c>
      <c r="I70" s="12">
        <v>0.1388888888888889</v>
      </c>
      <c r="J70" s="12">
        <v>0.3576388888888889</v>
      </c>
      <c r="M70" s="12">
        <v>0.5555555555555556</v>
      </c>
      <c r="N70" s="12">
        <v>0.7708333333333334</v>
      </c>
      <c r="Q70" s="12">
        <v>0.041666666666666664</v>
      </c>
      <c r="R70" s="12">
        <v>0.2986111111111111</v>
      </c>
      <c r="S70" s="12">
        <v>0.5833333333333334</v>
      </c>
      <c r="T70" s="12">
        <v>0.7673611111111112</v>
      </c>
      <c r="U70" s="12">
        <v>0.05555555555555555</v>
      </c>
      <c r="V70" s="12">
        <v>0.2916666666666667</v>
      </c>
      <c r="W70" s="12">
        <v>0.5416666666666666</v>
      </c>
      <c r="X70" s="12">
        <v>0.7083333333333334</v>
      </c>
    </row>
    <row r="71" spans="1:28" ht="12.75">
      <c r="A71" t="s">
        <v>163</v>
      </c>
      <c r="B71" t="s">
        <v>44</v>
      </c>
      <c r="C71" t="s">
        <v>11</v>
      </c>
      <c r="D71">
        <v>5817</v>
      </c>
      <c r="E71" s="1">
        <v>0.20833333333333334</v>
      </c>
      <c r="G71" s="1" t="s">
        <v>36</v>
      </c>
      <c r="H71" s="1" t="s">
        <v>36</v>
      </c>
      <c r="I71" s="1" t="s">
        <v>36</v>
      </c>
      <c r="J71" s="1" t="s">
        <v>36</v>
      </c>
      <c r="K71" s="10" t="s">
        <v>9</v>
      </c>
      <c r="L71" s="11" t="s">
        <v>9</v>
      </c>
      <c r="M71" s="1" t="s">
        <v>36</v>
      </c>
      <c r="N71" s="1" t="s">
        <v>36</v>
      </c>
      <c r="O71" s="10" t="s">
        <v>9</v>
      </c>
      <c r="P71" s="11" t="s">
        <v>9</v>
      </c>
      <c r="Q71" s="1" t="s">
        <v>36</v>
      </c>
      <c r="R71" s="1" t="s">
        <v>36</v>
      </c>
      <c r="S71" s="1">
        <v>0.3923611111111111</v>
      </c>
      <c r="T71" s="1">
        <v>0.5090277777777777</v>
      </c>
      <c r="U71" s="1">
        <v>0.7159722222222222</v>
      </c>
      <c r="V71" s="1">
        <v>0.9430555555555555</v>
      </c>
      <c r="W71" s="1">
        <v>0.18055555555555555</v>
      </c>
      <c r="X71" s="1">
        <v>0.3909722222222222</v>
      </c>
      <c r="Y71" s="10">
        <f aca="true" t="shared" si="12" ref="Y71:Y82">X71+2+(19/24)</f>
        <v>3.1826388888888886</v>
      </c>
      <c r="Z71" s="11">
        <f aca="true" t="shared" si="13" ref="Z71:Z82">747/(Y71*24)</f>
        <v>9.77962033602444</v>
      </c>
      <c r="AA71" s="10" t="s">
        <v>36</v>
      </c>
      <c r="AB71" s="11"/>
    </row>
    <row r="72" spans="1:28" ht="12.75">
      <c r="A72" t="s">
        <v>207</v>
      </c>
      <c r="B72" t="s">
        <v>164</v>
      </c>
      <c r="C72" t="s">
        <v>11</v>
      </c>
      <c r="D72">
        <v>5983</v>
      </c>
      <c r="E72" s="1">
        <v>0.20833333333333334</v>
      </c>
      <c r="G72" s="1" t="s">
        <v>36</v>
      </c>
      <c r="H72" s="1" t="s">
        <v>36</v>
      </c>
      <c r="I72" s="1" t="s">
        <v>36</v>
      </c>
      <c r="J72" s="1" t="s">
        <v>36</v>
      </c>
      <c r="K72" s="10"/>
      <c r="L72" s="11"/>
      <c r="M72" s="1" t="s">
        <v>36</v>
      </c>
      <c r="N72" s="1" t="s">
        <v>36</v>
      </c>
      <c r="O72" s="10"/>
      <c r="P72" s="11"/>
      <c r="Q72" s="1" t="s">
        <v>36</v>
      </c>
      <c r="R72" s="1" t="s">
        <v>36</v>
      </c>
      <c r="S72" s="1" t="s">
        <v>36</v>
      </c>
      <c r="T72" s="1">
        <v>0.3680555555555556</v>
      </c>
      <c r="U72" s="1">
        <v>0.5965277777777778</v>
      </c>
      <c r="V72" s="1">
        <v>0.7701388888888889</v>
      </c>
      <c r="W72" s="1">
        <v>0.9298611111111111</v>
      </c>
      <c r="X72" s="1">
        <v>0.07847222222222222</v>
      </c>
      <c r="Y72" s="10">
        <f t="shared" si="12"/>
        <v>2.8701388888888886</v>
      </c>
      <c r="Z72" s="11">
        <f t="shared" si="13"/>
        <v>10.844422937333658</v>
      </c>
      <c r="AA72" s="10" t="s">
        <v>36</v>
      </c>
      <c r="AB72" s="11"/>
    </row>
    <row r="73" spans="1:28" ht="12.75">
      <c r="A73" t="s">
        <v>165</v>
      </c>
      <c r="B73" t="s">
        <v>47</v>
      </c>
      <c r="C73" t="s">
        <v>11</v>
      </c>
      <c r="D73">
        <v>5739</v>
      </c>
      <c r="E73" s="1">
        <v>0.20833333333333334</v>
      </c>
      <c r="G73" s="1" t="s">
        <v>36</v>
      </c>
      <c r="H73" s="1" t="s">
        <v>36</v>
      </c>
      <c r="I73" s="1" t="s">
        <v>36</v>
      </c>
      <c r="J73" s="1" t="s">
        <v>36</v>
      </c>
      <c r="K73" s="10"/>
      <c r="L73" s="11"/>
      <c r="M73" s="1" t="s">
        <v>36</v>
      </c>
      <c r="N73" s="1" t="s">
        <v>36</v>
      </c>
      <c r="O73" s="10"/>
      <c r="P73" s="11"/>
      <c r="Q73" s="1" t="s">
        <v>36</v>
      </c>
      <c r="R73" s="1">
        <v>0.09652777777777777</v>
      </c>
      <c r="S73" s="1">
        <v>0.48819444444444443</v>
      </c>
      <c r="T73" s="1">
        <v>0.65</v>
      </c>
      <c r="U73" s="1">
        <v>0.9104166666666668</v>
      </c>
      <c r="V73" s="1">
        <v>0.20902777777777778</v>
      </c>
      <c r="W73" s="1">
        <v>0.4694444444444445</v>
      </c>
      <c r="X73" s="1">
        <v>0.6152777777777778</v>
      </c>
      <c r="Y73" s="10">
        <f t="shared" si="12"/>
        <v>3.4069444444444446</v>
      </c>
      <c r="Z73" s="11">
        <f t="shared" si="13"/>
        <v>9.135752140236445</v>
      </c>
      <c r="AA73" s="10" t="s">
        <v>36</v>
      </c>
      <c r="AB73" s="11"/>
    </row>
    <row r="74" spans="1:28" ht="12.75">
      <c r="A74" t="s">
        <v>8</v>
      </c>
      <c r="B74" t="s">
        <v>10</v>
      </c>
      <c r="C74" t="s">
        <v>11</v>
      </c>
      <c r="D74">
        <v>5840</v>
      </c>
      <c r="E74" s="1">
        <v>0.20833333333333334</v>
      </c>
      <c r="G74" s="1">
        <v>0.5395833333333333</v>
      </c>
      <c r="H74" s="1">
        <v>0.6916666666666668</v>
      </c>
      <c r="I74" s="1">
        <v>0.7930555555555556</v>
      </c>
      <c r="J74" s="1">
        <v>0.9527777777777778</v>
      </c>
      <c r="K74" s="10">
        <f>J74-E74</f>
        <v>0.7444444444444445</v>
      </c>
      <c r="L74" s="11">
        <f aca="true" t="shared" si="14" ref="L74:L82">274/(K74*24)</f>
        <v>15.335820895522387</v>
      </c>
      <c r="M74" s="1">
        <v>0.375</v>
      </c>
      <c r="N74" s="1">
        <v>0.5625</v>
      </c>
      <c r="O74" s="10">
        <f>N74+(19/24)</f>
        <v>1.3541666666666665</v>
      </c>
      <c r="P74" s="11">
        <f aca="true" t="shared" si="15" ref="P74:P95">375/(O74*24)</f>
        <v>11.538461538461538</v>
      </c>
      <c r="Q74" s="1">
        <v>0.7854166666666668</v>
      </c>
      <c r="R74" s="1">
        <v>0.95</v>
      </c>
      <c r="S74" s="1">
        <v>0.42291666666666666</v>
      </c>
      <c r="T74" s="1">
        <v>0.5319444444444444</v>
      </c>
      <c r="U74" s="1">
        <v>0.7159722222222222</v>
      </c>
      <c r="V74" s="1">
        <v>0.8895833333333334</v>
      </c>
      <c r="W74" s="1">
        <v>0.4159722222222222</v>
      </c>
      <c r="X74" s="1">
        <v>0.5388888888888889</v>
      </c>
      <c r="Y74" s="10">
        <f t="shared" si="12"/>
        <v>3.3305555555555553</v>
      </c>
      <c r="Z74" s="11">
        <f t="shared" si="13"/>
        <v>9.345287739783155</v>
      </c>
      <c r="AA74" s="10">
        <f>(X74-N74)+2</f>
        <v>1.9763888888888888</v>
      </c>
      <c r="AB74" s="11">
        <f>(747-375)/(AA74*24)</f>
        <v>7.842586085734364</v>
      </c>
    </row>
    <row r="75" spans="1:28" ht="12.75">
      <c r="A75" t="s">
        <v>74</v>
      </c>
      <c r="B75" t="s">
        <v>75</v>
      </c>
      <c r="C75" t="s">
        <v>11</v>
      </c>
      <c r="D75">
        <v>5847</v>
      </c>
      <c r="E75" s="1">
        <v>0.20833333333333334</v>
      </c>
      <c r="G75" s="1">
        <v>0.5534722222222223</v>
      </c>
      <c r="H75" s="1">
        <v>0.7277777777777777</v>
      </c>
      <c r="I75" s="1">
        <v>0.8527777777777777</v>
      </c>
      <c r="J75" s="1">
        <v>0.036111111111111115</v>
      </c>
      <c r="K75" s="10">
        <f>J75-E75+1</f>
        <v>0.8277777777777777</v>
      </c>
      <c r="L75" s="11">
        <f t="shared" si="14"/>
        <v>13.791946308724832</v>
      </c>
      <c r="M75" s="1">
        <v>0.39305555555555555</v>
      </c>
      <c r="N75" s="1">
        <v>0.5958333333333333</v>
      </c>
      <c r="O75" s="10">
        <f aca="true" t="shared" si="16" ref="O75:O95">N75+(19/24)</f>
        <v>1.3875</v>
      </c>
      <c r="P75" s="11">
        <f t="shared" si="15"/>
        <v>11.261261261261263</v>
      </c>
      <c r="Q75" s="1">
        <v>0.8125</v>
      </c>
      <c r="R75" s="1">
        <v>0.9958333333333332</v>
      </c>
      <c r="S75" s="1">
        <v>0.4451388888888889</v>
      </c>
      <c r="T75" s="1">
        <v>0.5520833333333334</v>
      </c>
      <c r="U75" s="1">
        <v>0.782638888888889</v>
      </c>
      <c r="V75" s="1">
        <v>0.9805555555555556</v>
      </c>
      <c r="W75" s="1">
        <v>0.3416666666666666</v>
      </c>
      <c r="X75" s="1">
        <v>0.5076388888888889</v>
      </c>
      <c r="Y75" s="10">
        <f t="shared" si="12"/>
        <v>3.2993055555555553</v>
      </c>
      <c r="Z75" s="11">
        <f t="shared" si="13"/>
        <v>9.433803409808462</v>
      </c>
      <c r="AA75" s="10">
        <f>(X75-N75)+2</f>
        <v>1.9118055555555555</v>
      </c>
      <c r="AB75" s="11">
        <f>(747-375)/(AA75*24)</f>
        <v>8.10751907010534</v>
      </c>
    </row>
    <row r="76" spans="1:28" ht="12.75">
      <c r="A76" t="s">
        <v>155</v>
      </c>
      <c r="B76" t="s">
        <v>156</v>
      </c>
      <c r="C76" t="s">
        <v>11</v>
      </c>
      <c r="D76">
        <v>5867</v>
      </c>
      <c r="E76" s="1">
        <v>0.20833333333333334</v>
      </c>
      <c r="G76" s="1" t="s">
        <v>36</v>
      </c>
      <c r="H76" s="1" t="s">
        <v>36</v>
      </c>
      <c r="I76" s="1" t="s">
        <v>36</v>
      </c>
      <c r="J76" s="1" t="s">
        <v>36</v>
      </c>
      <c r="K76" s="10"/>
      <c r="L76" s="11"/>
      <c r="M76" s="1" t="s">
        <v>36</v>
      </c>
      <c r="N76" s="1" t="s">
        <v>36</v>
      </c>
      <c r="O76" s="10"/>
      <c r="P76" s="11"/>
      <c r="Q76" s="1" t="s">
        <v>36</v>
      </c>
      <c r="R76" s="1">
        <v>0.09722222222222222</v>
      </c>
      <c r="S76" s="1">
        <v>0.4618055555555556</v>
      </c>
      <c r="T76" s="1">
        <v>0.6319444444444444</v>
      </c>
      <c r="U76" s="1">
        <v>0.8826388888888889</v>
      </c>
      <c r="V76" s="1">
        <v>0.15625</v>
      </c>
      <c r="W76" s="1">
        <v>0.43333333333333335</v>
      </c>
      <c r="X76" s="1">
        <v>0.5944444444444444</v>
      </c>
      <c r="Y76" s="10">
        <f t="shared" si="12"/>
        <v>3.386111111111111</v>
      </c>
      <c r="Z76" s="11">
        <f t="shared" si="13"/>
        <v>9.191960623461854</v>
      </c>
      <c r="AA76" s="10" t="s">
        <v>36</v>
      </c>
      <c r="AB76" s="11"/>
    </row>
    <row r="77" spans="1:28" ht="12.75">
      <c r="A77" t="s">
        <v>66</v>
      </c>
      <c r="B77" t="s">
        <v>67</v>
      </c>
      <c r="C77" t="s">
        <v>68</v>
      </c>
      <c r="D77">
        <v>5980</v>
      </c>
      <c r="E77" s="1">
        <v>0.20833333333333334</v>
      </c>
      <c r="G77" s="1">
        <v>0.5354166666666667</v>
      </c>
      <c r="H77" s="1">
        <v>0.688888888888889</v>
      </c>
      <c r="I77" s="1">
        <v>0.7944444444444444</v>
      </c>
      <c r="J77" s="1">
        <v>0.9722222222222222</v>
      </c>
      <c r="K77" s="10">
        <f>J77-E77</f>
        <v>0.7638888888888888</v>
      </c>
      <c r="L77" s="11">
        <f t="shared" si="14"/>
        <v>14.945454545454547</v>
      </c>
      <c r="M77" s="1">
        <v>0.1763888888888889</v>
      </c>
      <c r="N77" s="1">
        <v>0.5104166666666666</v>
      </c>
      <c r="O77" s="10">
        <f t="shared" si="16"/>
        <v>1.3020833333333333</v>
      </c>
      <c r="P77" s="11">
        <f t="shared" si="15"/>
        <v>12</v>
      </c>
      <c r="Q77" s="1">
        <v>0.7006944444444444</v>
      </c>
      <c r="R77" s="1">
        <v>0.8958333333333334</v>
      </c>
      <c r="S77" s="1">
        <v>0.35833333333333334</v>
      </c>
      <c r="T77" s="1">
        <v>0.47430555555555554</v>
      </c>
      <c r="U77" s="1">
        <v>0.6638888888888889</v>
      </c>
      <c r="V77" s="1">
        <v>0.8659722222222223</v>
      </c>
      <c r="W77" s="1">
        <v>0.14583333333333334</v>
      </c>
      <c r="X77" s="1">
        <v>0.37222222222222223</v>
      </c>
      <c r="Y77" s="10">
        <f t="shared" si="12"/>
        <v>3.1638888888888888</v>
      </c>
      <c r="Z77" s="11">
        <f t="shared" si="13"/>
        <v>9.837576821773485</v>
      </c>
      <c r="AA77" s="10">
        <f>(X77-N77)+2</f>
        <v>1.8618055555555557</v>
      </c>
      <c r="AB77" s="11">
        <f>(747-375)/(AA77*24)</f>
        <v>8.325251771726967</v>
      </c>
    </row>
    <row r="78" spans="1:28" ht="12.75">
      <c r="A78" t="s">
        <v>72</v>
      </c>
      <c r="B78" t="s">
        <v>73</v>
      </c>
      <c r="C78" t="s">
        <v>11</v>
      </c>
      <c r="D78">
        <v>5991</v>
      </c>
      <c r="E78" s="1">
        <v>0.20833333333333334</v>
      </c>
      <c r="G78" s="1">
        <v>0.5256944444444445</v>
      </c>
      <c r="H78" s="1">
        <v>0.686111111111111</v>
      </c>
      <c r="I78" s="1">
        <v>0.8229166666666666</v>
      </c>
      <c r="J78" s="1">
        <v>0.9784722222222223</v>
      </c>
      <c r="K78" s="10">
        <f>J78-E78</f>
        <v>0.7701388888888889</v>
      </c>
      <c r="L78" s="11">
        <f t="shared" si="14"/>
        <v>14.824165915238954</v>
      </c>
      <c r="M78" s="1">
        <v>0.32708333333333334</v>
      </c>
      <c r="N78" s="1">
        <v>0.5215277777777778</v>
      </c>
      <c r="O78" s="10">
        <f t="shared" si="16"/>
        <v>1.3131944444444446</v>
      </c>
      <c r="P78" s="11">
        <f t="shared" si="15"/>
        <v>11.898466419883658</v>
      </c>
      <c r="Q78" s="1">
        <v>0.6909722222222222</v>
      </c>
      <c r="R78" s="1">
        <v>0.8777777777777778</v>
      </c>
      <c r="S78" s="1">
        <v>0.06666666666666667</v>
      </c>
      <c r="T78" s="1">
        <v>0.1875</v>
      </c>
      <c r="U78" s="1">
        <v>0.5444444444444444</v>
      </c>
      <c r="V78" s="1">
        <v>0.7256944444444445</v>
      </c>
      <c r="W78" s="1">
        <v>0.9020833333333332</v>
      </c>
      <c r="X78" s="1">
        <v>0.05833333333333333</v>
      </c>
      <c r="Y78" s="10">
        <f t="shared" si="12"/>
        <v>2.8499999999999996</v>
      </c>
      <c r="Z78" s="11">
        <f t="shared" si="13"/>
        <v>10.921052631578949</v>
      </c>
      <c r="AA78" s="10">
        <f>(X78-N78)+2</f>
        <v>1.5368055555555555</v>
      </c>
      <c r="AB78" s="11">
        <f>(747-375)/(AA78*24)</f>
        <v>10.08585630366019</v>
      </c>
    </row>
    <row r="79" spans="1:28" ht="12.75">
      <c r="A79" t="s">
        <v>208</v>
      </c>
      <c r="B79" t="s">
        <v>209</v>
      </c>
      <c r="C79" t="s">
        <v>11</v>
      </c>
      <c r="D79">
        <v>5805</v>
      </c>
      <c r="E79" s="1">
        <v>0.20833333333333334</v>
      </c>
      <c r="G79" s="1" t="s">
        <v>36</v>
      </c>
      <c r="H79" s="1" t="s">
        <v>36</v>
      </c>
      <c r="I79" s="1" t="s">
        <v>36</v>
      </c>
      <c r="J79" s="1" t="s">
        <v>36</v>
      </c>
      <c r="K79" s="10"/>
      <c r="L79" s="11"/>
      <c r="M79" s="1" t="s">
        <v>36</v>
      </c>
      <c r="N79" s="1" t="s">
        <v>36</v>
      </c>
      <c r="O79" s="10"/>
      <c r="P79" s="11"/>
      <c r="Q79" s="1" t="s">
        <v>36</v>
      </c>
      <c r="R79" s="1" t="s">
        <v>36</v>
      </c>
      <c r="S79" s="1" t="s">
        <v>36</v>
      </c>
      <c r="T79" s="1" t="s">
        <v>36</v>
      </c>
      <c r="U79" s="1" t="s">
        <v>36</v>
      </c>
      <c r="V79" s="1">
        <v>0.7444444444444445</v>
      </c>
      <c r="W79" s="1">
        <v>0.9298611111111111</v>
      </c>
      <c r="X79" s="1">
        <v>0.07708333333333334</v>
      </c>
      <c r="Y79" s="10">
        <f t="shared" si="12"/>
        <v>2.86875</v>
      </c>
      <c r="Z79" s="11">
        <f t="shared" si="13"/>
        <v>10.84967320261438</v>
      </c>
      <c r="AA79" s="10" t="s">
        <v>36</v>
      </c>
      <c r="AB79" s="11"/>
    </row>
    <row r="80" spans="1:28" ht="12.75">
      <c r="A80" t="s">
        <v>176</v>
      </c>
      <c r="B80" t="s">
        <v>177</v>
      </c>
      <c r="C80" t="s">
        <v>11</v>
      </c>
      <c r="D80">
        <v>5685</v>
      </c>
      <c r="E80" s="1">
        <v>0.20833333333333334</v>
      </c>
      <c r="G80" s="1" t="s">
        <v>36</v>
      </c>
      <c r="H80" s="1" t="s">
        <v>36</v>
      </c>
      <c r="I80" s="1" t="s">
        <v>36</v>
      </c>
      <c r="J80" s="1" t="s">
        <v>36</v>
      </c>
      <c r="K80" s="10"/>
      <c r="L80" s="11"/>
      <c r="M80" s="1" t="s">
        <v>36</v>
      </c>
      <c r="N80" s="1" t="s">
        <v>36</v>
      </c>
      <c r="O80" s="10"/>
      <c r="P80" s="11"/>
      <c r="Q80" s="1" t="s">
        <v>36</v>
      </c>
      <c r="R80" s="1">
        <v>0.09722222222222222</v>
      </c>
      <c r="S80" s="1">
        <v>0.46597222222222223</v>
      </c>
      <c r="T80" s="1">
        <v>0.5819444444444445</v>
      </c>
      <c r="U80" s="1">
        <v>0.8826388888888889</v>
      </c>
      <c r="V80" s="1">
        <v>0.2041666666666667</v>
      </c>
      <c r="W80" s="1">
        <v>0.47222222222222227</v>
      </c>
      <c r="X80" s="1">
        <v>0.6277777777777778</v>
      </c>
      <c r="Y80" s="10">
        <f t="shared" si="12"/>
        <v>3.4194444444444443</v>
      </c>
      <c r="Z80" s="11">
        <f t="shared" si="13"/>
        <v>9.102355808285946</v>
      </c>
      <c r="AA80" s="10" t="s">
        <v>36</v>
      </c>
      <c r="AB80" s="11"/>
    </row>
    <row r="81" spans="1:28" ht="12.75">
      <c r="A81" t="s">
        <v>50</v>
      </c>
      <c r="B81" t="s">
        <v>51</v>
      </c>
      <c r="C81" t="s">
        <v>11</v>
      </c>
      <c r="D81">
        <v>5686</v>
      </c>
      <c r="E81" s="1">
        <v>0.20833333333333334</v>
      </c>
      <c r="G81" s="1">
        <v>0.5631944444444444</v>
      </c>
      <c r="H81" s="1">
        <v>0.7465277777777778</v>
      </c>
      <c r="I81" s="1">
        <v>0.8576388888888888</v>
      </c>
      <c r="J81" s="1">
        <v>0.06805555555555555</v>
      </c>
      <c r="K81" s="10">
        <f>J81-E81+1</f>
        <v>0.8597222222222223</v>
      </c>
      <c r="L81" s="11">
        <f t="shared" si="14"/>
        <v>13.279483037156705</v>
      </c>
      <c r="M81" s="1">
        <v>0.3736111111111111</v>
      </c>
      <c r="N81" s="1">
        <v>0.5645833333333333</v>
      </c>
      <c r="O81" s="10">
        <f t="shared" si="16"/>
        <v>1.35625</v>
      </c>
      <c r="P81" s="11">
        <f t="shared" si="15"/>
        <v>11.520737327188941</v>
      </c>
      <c r="Q81" s="1">
        <v>0.7715277777777777</v>
      </c>
      <c r="R81" s="1">
        <v>0.9527777777777778</v>
      </c>
      <c r="S81" s="1">
        <v>0.15833333333333333</v>
      </c>
      <c r="T81" s="1">
        <v>0.39166666666666666</v>
      </c>
      <c r="U81" s="1">
        <v>0.5861111111111111</v>
      </c>
      <c r="V81" s="1">
        <v>0.7965277777777778</v>
      </c>
      <c r="W81" s="1">
        <v>0.9652777777777778</v>
      </c>
      <c r="X81" s="1">
        <v>0.0763888888888889</v>
      </c>
      <c r="Y81" s="10">
        <f t="shared" si="12"/>
        <v>2.8680555555555554</v>
      </c>
      <c r="Z81" s="11">
        <f t="shared" si="13"/>
        <v>10.85230024213075</v>
      </c>
      <c r="AA81" s="10">
        <f>(X81-N81)+2</f>
        <v>1.5118055555555556</v>
      </c>
      <c r="AB81" s="11">
        <f>(747-375)/(AA81*24)</f>
        <v>10.252641249425816</v>
      </c>
    </row>
    <row r="82" spans="1:28" ht="12.75">
      <c r="A82" t="s">
        <v>69</v>
      </c>
      <c r="B82" t="s">
        <v>70</v>
      </c>
      <c r="C82" t="s">
        <v>71</v>
      </c>
      <c r="D82">
        <v>5823</v>
      </c>
      <c r="E82" s="1">
        <v>0.20833333333333334</v>
      </c>
      <c r="G82" s="1">
        <v>0.5590277777777778</v>
      </c>
      <c r="H82" s="1">
        <v>0.7166666666666667</v>
      </c>
      <c r="I82" s="1">
        <v>0.8222222222222223</v>
      </c>
      <c r="J82" s="1">
        <v>0.9861111111111112</v>
      </c>
      <c r="K82" s="10">
        <f>J82-E82</f>
        <v>0.7777777777777778</v>
      </c>
      <c r="L82" s="11">
        <f t="shared" si="14"/>
        <v>14.678571428571427</v>
      </c>
      <c r="M82" s="1">
        <v>0.43402777777777773</v>
      </c>
      <c r="N82" s="1">
        <v>0.5958333333333333</v>
      </c>
      <c r="O82" s="10">
        <f t="shared" si="16"/>
        <v>1.3875</v>
      </c>
      <c r="P82" s="11">
        <f t="shared" si="15"/>
        <v>11.261261261261263</v>
      </c>
      <c r="Q82" s="1">
        <v>0.7611111111111111</v>
      </c>
      <c r="R82" s="1">
        <v>0.9097222222222222</v>
      </c>
      <c r="S82" s="1">
        <v>0.44236111111111115</v>
      </c>
      <c r="T82" s="1">
        <v>0.5472222222222222</v>
      </c>
      <c r="U82" s="1">
        <v>0.70625</v>
      </c>
      <c r="V82" s="1">
        <v>0.8645833333333334</v>
      </c>
      <c r="W82" s="1">
        <v>0.3513888888888889</v>
      </c>
      <c r="X82" s="1">
        <v>0.5069444444444444</v>
      </c>
      <c r="Y82" s="10">
        <f t="shared" si="12"/>
        <v>3.298611111111111</v>
      </c>
      <c r="Z82" s="11">
        <f t="shared" si="13"/>
        <v>9.43578947368421</v>
      </c>
      <c r="AA82" s="10">
        <f>(X82-N82)+2</f>
        <v>1.911111111111111</v>
      </c>
      <c r="AB82" s="11">
        <f>(747-375)/(AA82*24)</f>
        <v>8.110465116279071</v>
      </c>
    </row>
    <row r="83" spans="1:28" ht="12.75">
      <c r="A83" t="s">
        <v>183</v>
      </c>
      <c r="B83" t="s">
        <v>47</v>
      </c>
      <c r="C83" t="s">
        <v>11</v>
      </c>
      <c r="D83">
        <v>5740</v>
      </c>
      <c r="E83" s="1">
        <v>0.20833333333333334</v>
      </c>
      <c r="G83" s="1" t="s">
        <v>45</v>
      </c>
      <c r="H83" s="1" t="s">
        <v>9</v>
      </c>
      <c r="I83" s="1" t="s">
        <v>9</v>
      </c>
      <c r="J83" s="1" t="s">
        <v>9</v>
      </c>
      <c r="K83" s="10"/>
      <c r="L83" s="11"/>
      <c r="M83" s="1" t="s">
        <v>9</v>
      </c>
      <c r="N83" s="1" t="s">
        <v>45</v>
      </c>
      <c r="O83" s="10"/>
      <c r="P83" s="11"/>
      <c r="Q83" s="1" t="s">
        <v>45</v>
      </c>
      <c r="R83" s="1"/>
      <c r="S83" s="1"/>
      <c r="T83" s="1"/>
      <c r="U83" s="1" t="s">
        <v>45</v>
      </c>
      <c r="X83" s="1" t="s">
        <v>45</v>
      </c>
      <c r="Y83" s="1" t="s">
        <v>45</v>
      </c>
      <c r="Z83" s="11"/>
      <c r="AA83" s="1" t="s">
        <v>45</v>
      </c>
      <c r="AB83" s="11"/>
    </row>
    <row r="84" spans="1:28" ht="12.75">
      <c r="A84" t="s">
        <v>16</v>
      </c>
      <c r="B84" t="s">
        <v>17</v>
      </c>
      <c r="C84" t="s">
        <v>11</v>
      </c>
      <c r="D84">
        <v>5818</v>
      </c>
      <c r="E84" s="1">
        <v>0.20833333333333334</v>
      </c>
      <c r="G84" s="1">
        <v>0.5826388888888888</v>
      </c>
      <c r="H84" s="1">
        <v>0.7652777777777778</v>
      </c>
      <c r="I84" s="1">
        <v>0.8833333333333333</v>
      </c>
      <c r="J84" s="1">
        <v>0.08194444444444444</v>
      </c>
      <c r="K84" s="10">
        <f>J84-E84+1</f>
        <v>0.8736111111111111</v>
      </c>
      <c r="L84" s="11">
        <f>274/(K84*24)</f>
        <v>13.068362480127185</v>
      </c>
      <c r="M84" s="1">
        <v>0.43402777777777773</v>
      </c>
      <c r="N84" s="1">
        <v>0.6340277777777777</v>
      </c>
      <c r="O84" s="10">
        <f>N84+(19/24)</f>
        <v>1.4256944444444444</v>
      </c>
      <c r="P84" s="11">
        <f>375/(O84*24)</f>
        <v>10.959571358986848</v>
      </c>
      <c r="Q84" s="1">
        <v>0.8270833333333334</v>
      </c>
      <c r="R84" s="1">
        <v>0.0375</v>
      </c>
      <c r="S84" s="1">
        <v>0.42430555555555555</v>
      </c>
      <c r="T84" s="1">
        <v>0.5611111111111111</v>
      </c>
      <c r="U84" s="1">
        <v>0.7784722222222222</v>
      </c>
      <c r="V84" s="1">
        <v>0.004166666666666667</v>
      </c>
      <c r="W84" s="1">
        <v>0.4597222222222222</v>
      </c>
      <c r="X84" s="1">
        <v>0.5965277777777778</v>
      </c>
      <c r="Y84" s="10">
        <f>X84+2+(19/24)</f>
        <v>3.3881944444444443</v>
      </c>
      <c r="Z84" s="11">
        <f>747/(Y84*24)</f>
        <v>9.186308669809387</v>
      </c>
      <c r="AA84" s="10">
        <f>(X84-N84)+2</f>
        <v>1.9625</v>
      </c>
      <c r="AB84" s="11">
        <f>(747-375)/(AA84*24)</f>
        <v>7.898089171974523</v>
      </c>
    </row>
    <row r="85" spans="1:28" ht="12.75">
      <c r="A85" t="s">
        <v>43</v>
      </c>
      <c r="B85" t="s">
        <v>44</v>
      </c>
      <c r="C85" t="s">
        <v>11</v>
      </c>
      <c r="D85">
        <v>5845</v>
      </c>
      <c r="E85" s="1">
        <v>0.20833333333333334</v>
      </c>
      <c r="G85" s="1" t="s">
        <v>45</v>
      </c>
      <c r="H85" s="1"/>
      <c r="N85" s="1" t="s">
        <v>45</v>
      </c>
      <c r="O85" s="10"/>
      <c r="P85" s="11"/>
      <c r="Q85" s="1" t="s">
        <v>45</v>
      </c>
      <c r="U85" s="1" t="s">
        <v>45</v>
      </c>
      <c r="X85" s="1" t="s">
        <v>45</v>
      </c>
      <c r="Y85" s="1" t="s">
        <v>45</v>
      </c>
      <c r="Z85" s="11"/>
      <c r="AA85" s="1" t="s">
        <v>45</v>
      </c>
      <c r="AB85" s="11"/>
    </row>
    <row r="86" spans="1:28" ht="12.75">
      <c r="A86" t="s">
        <v>61</v>
      </c>
      <c r="B86" t="s">
        <v>62</v>
      </c>
      <c r="C86" t="s">
        <v>11</v>
      </c>
      <c r="D86">
        <v>5804</v>
      </c>
      <c r="E86" s="1">
        <v>0.20833333333333334</v>
      </c>
      <c r="G86" s="1">
        <v>0.5583333333333333</v>
      </c>
      <c r="H86" s="1">
        <v>0.7444444444444445</v>
      </c>
      <c r="I86" s="1">
        <v>0.8555555555555556</v>
      </c>
      <c r="J86" s="1">
        <v>0.02361111111111111</v>
      </c>
      <c r="K86" s="10">
        <f>J86-E86+1</f>
        <v>0.8152777777777778</v>
      </c>
      <c r="L86" s="11">
        <f aca="true" t="shared" si="17" ref="L86:L95">274/(K86*24)</f>
        <v>14.003407155025554</v>
      </c>
      <c r="M86" s="1">
        <v>0.35625</v>
      </c>
      <c r="N86" s="1">
        <v>0.545138888888889</v>
      </c>
      <c r="O86" s="10">
        <f t="shared" si="16"/>
        <v>1.3368055555555556</v>
      </c>
      <c r="P86" s="11">
        <f t="shared" si="15"/>
        <v>11.688311688311687</v>
      </c>
      <c r="Q86" s="1">
        <v>0.7256944444444445</v>
      </c>
      <c r="R86" s="1">
        <v>0.8875</v>
      </c>
      <c r="S86" s="1">
        <v>0.37847222222222227</v>
      </c>
      <c r="T86" s="1">
        <v>0.4993055555555555</v>
      </c>
      <c r="U86" s="1">
        <v>0.8847222222222223</v>
      </c>
      <c r="V86" s="1">
        <v>0.06319444444444444</v>
      </c>
      <c r="W86" s="1">
        <v>0.3611111111111111</v>
      </c>
      <c r="X86" s="1">
        <v>0.49583333333333335</v>
      </c>
      <c r="Y86" s="10">
        <f>X86+2+(19/24)</f>
        <v>3.2875</v>
      </c>
      <c r="Z86" s="11">
        <f aca="true" t="shared" si="18" ref="Z86:Z93">747/(Y86*24)</f>
        <v>9.467680608365018</v>
      </c>
      <c r="AA86" s="10">
        <f>(X86-N86)+2</f>
        <v>1.9506944444444443</v>
      </c>
      <c r="AB86" s="11">
        <f>(747-375)/(AA86*24)</f>
        <v>7.945888216447135</v>
      </c>
    </row>
    <row r="87" spans="1:28" ht="12.75">
      <c r="A87" t="s">
        <v>184</v>
      </c>
      <c r="B87" t="s">
        <v>42</v>
      </c>
      <c r="C87" t="s">
        <v>11</v>
      </c>
      <c r="D87">
        <v>5687</v>
      </c>
      <c r="E87" s="1">
        <v>0.20833333333333334</v>
      </c>
      <c r="G87" s="1" t="s">
        <v>36</v>
      </c>
      <c r="H87" s="1" t="s">
        <v>36</v>
      </c>
      <c r="I87" s="1" t="s">
        <v>36</v>
      </c>
      <c r="J87" s="1" t="s">
        <v>36</v>
      </c>
      <c r="K87" s="10"/>
      <c r="L87" s="11"/>
      <c r="M87" s="1" t="s">
        <v>36</v>
      </c>
      <c r="N87" s="1" t="s">
        <v>36</v>
      </c>
      <c r="O87" s="10"/>
      <c r="P87" s="11"/>
      <c r="Q87" s="1" t="s">
        <v>36</v>
      </c>
      <c r="R87" s="1" t="s">
        <v>36</v>
      </c>
      <c r="S87" s="1">
        <v>0.2125</v>
      </c>
      <c r="T87" s="1">
        <v>0.37152777777777773</v>
      </c>
      <c r="U87" s="1">
        <v>0.6409722222222222</v>
      </c>
      <c r="V87" s="1">
        <v>0.907638888888889</v>
      </c>
      <c r="W87" s="1">
        <v>0.18194444444444444</v>
      </c>
      <c r="X87" s="1">
        <v>0.40625</v>
      </c>
      <c r="Y87" s="10">
        <f>X87+2+(19/24)</f>
        <v>3.1979166666666665</v>
      </c>
      <c r="Z87" s="11">
        <f t="shared" si="18"/>
        <v>9.732899022801304</v>
      </c>
      <c r="AA87" s="10" t="s">
        <v>36</v>
      </c>
      <c r="AB87" s="11"/>
    </row>
    <row r="88" spans="1:28" ht="12.75">
      <c r="A88" t="s">
        <v>59</v>
      </c>
      <c r="B88" t="s">
        <v>60</v>
      </c>
      <c r="C88" t="s">
        <v>11</v>
      </c>
      <c r="D88">
        <v>5744</v>
      </c>
      <c r="E88" s="1">
        <v>0.20833333333333334</v>
      </c>
      <c r="G88" s="1">
        <v>0.5652777777777778</v>
      </c>
      <c r="H88" s="1">
        <v>0.7652777777777778</v>
      </c>
      <c r="I88" s="1">
        <v>0.8604166666666666</v>
      </c>
      <c r="J88" s="1">
        <v>0.3263888888888889</v>
      </c>
      <c r="K88" s="10">
        <f>J88-E88+1</f>
        <v>1.1180555555555556</v>
      </c>
      <c r="L88" s="11">
        <f t="shared" si="17"/>
        <v>10.2111801242236</v>
      </c>
      <c r="M88" s="1">
        <v>0.5020833333333333</v>
      </c>
      <c r="N88" s="1">
        <v>0.7069444444444444</v>
      </c>
      <c r="O88" s="10">
        <f t="shared" si="16"/>
        <v>1.498611111111111</v>
      </c>
      <c r="P88" s="11">
        <f t="shared" si="15"/>
        <v>10.426320667284525</v>
      </c>
      <c r="Q88" s="1">
        <v>0.8694444444444445</v>
      </c>
      <c r="R88" s="1">
        <v>0.3013888888888889</v>
      </c>
      <c r="S88" s="1">
        <v>0.5034722222222222</v>
      </c>
      <c r="T88" s="1">
        <v>0.6333333333333333</v>
      </c>
      <c r="U88" s="1">
        <v>0.8236111111111111</v>
      </c>
      <c r="V88" s="1">
        <v>0.2916666666666667</v>
      </c>
      <c r="W88" s="1">
        <v>0.4930555555555556</v>
      </c>
      <c r="X88" s="1">
        <v>0.6333333333333333</v>
      </c>
      <c r="Y88" s="10">
        <f>X88+2+(19/24)</f>
        <v>3.425</v>
      </c>
      <c r="Z88" s="11">
        <f t="shared" si="18"/>
        <v>9.087591240875915</v>
      </c>
      <c r="AA88" s="10">
        <f>(X88-N88)+2</f>
        <v>1.926388888888889</v>
      </c>
      <c r="AB88" s="11">
        <f>(747-375)/(AA88*24)</f>
        <v>8.046142754145638</v>
      </c>
    </row>
    <row r="89" spans="1:28" ht="12.75">
      <c r="A89" t="s">
        <v>22</v>
      </c>
      <c r="B89" t="s">
        <v>23</v>
      </c>
      <c r="C89" t="s">
        <v>11</v>
      </c>
      <c r="D89">
        <v>5695</v>
      </c>
      <c r="E89" s="1">
        <v>0.20833333333333334</v>
      </c>
      <c r="G89" s="1">
        <v>0.5326388888888889</v>
      </c>
      <c r="H89" s="1">
        <v>0.6805555555555555</v>
      </c>
      <c r="I89" s="1">
        <v>0.7930555555555556</v>
      </c>
      <c r="J89" s="1">
        <v>0.9486111111111111</v>
      </c>
      <c r="K89" s="10">
        <f>J89-E89</f>
        <v>0.7402777777777777</v>
      </c>
      <c r="L89" s="11">
        <f t="shared" si="17"/>
        <v>15.422138836772984</v>
      </c>
      <c r="M89" s="1">
        <v>0.3902777777777778</v>
      </c>
      <c r="N89" s="1">
        <v>0.5444444444444444</v>
      </c>
      <c r="O89" s="10">
        <f t="shared" si="16"/>
        <v>1.336111111111111</v>
      </c>
      <c r="P89" s="11">
        <f t="shared" si="15"/>
        <v>11.694386694386695</v>
      </c>
      <c r="Q89" s="1">
        <v>0.7034722222222222</v>
      </c>
      <c r="R89" s="1">
        <v>0.8388888888888889</v>
      </c>
      <c r="S89" s="1">
        <v>0.4215277777777778</v>
      </c>
      <c r="T89" s="1">
        <v>0.5319444444444444</v>
      </c>
      <c r="U89" s="1">
        <v>0.70625</v>
      </c>
      <c r="V89" s="1">
        <v>0.8722222222222222</v>
      </c>
      <c r="W89" s="1">
        <v>0.41805555555555557</v>
      </c>
      <c r="X89" s="1">
        <v>0.5388888888888889</v>
      </c>
      <c r="Y89" s="10">
        <f>X89+2+(19/24)</f>
        <v>3.3305555555555553</v>
      </c>
      <c r="Z89" s="11">
        <f t="shared" si="18"/>
        <v>9.345287739783155</v>
      </c>
      <c r="AA89" s="10">
        <f>(X89-N89)+2</f>
        <v>1.9944444444444445</v>
      </c>
      <c r="AB89" s="11">
        <f>(747-375)/(AA89*24)</f>
        <v>7.77158774373259</v>
      </c>
    </row>
    <row r="90" spans="1:28" ht="12.75">
      <c r="A90" t="s">
        <v>203</v>
      </c>
      <c r="B90" t="s">
        <v>47</v>
      </c>
      <c r="C90" t="s">
        <v>11</v>
      </c>
      <c r="D90">
        <v>5981</v>
      </c>
      <c r="E90" s="1">
        <v>0.20833333333333334</v>
      </c>
      <c r="G90" s="1" t="s">
        <v>36</v>
      </c>
      <c r="H90" s="1" t="s">
        <v>36</v>
      </c>
      <c r="I90" s="1" t="s">
        <v>36</v>
      </c>
      <c r="J90" s="1" t="s">
        <v>36</v>
      </c>
      <c r="K90" s="10"/>
      <c r="L90" s="11"/>
      <c r="M90" s="1" t="s">
        <v>36</v>
      </c>
      <c r="N90" s="1" t="s">
        <v>36</v>
      </c>
      <c r="O90" s="10"/>
      <c r="P90" s="11"/>
      <c r="Q90" s="1" t="s">
        <v>36</v>
      </c>
      <c r="R90" s="1" t="s">
        <v>36</v>
      </c>
      <c r="S90" s="1" t="s">
        <v>36</v>
      </c>
      <c r="T90" s="1" t="s">
        <v>36</v>
      </c>
      <c r="U90" s="1" t="s">
        <v>36</v>
      </c>
      <c r="V90" s="1">
        <v>0.02291666666666667</v>
      </c>
      <c r="W90" s="1">
        <v>0.3826388888888889</v>
      </c>
      <c r="X90" s="1">
        <v>0.5215277777777778</v>
      </c>
      <c r="Y90" s="10">
        <f>X90+2+(19/24)</f>
        <v>3.3131944444444446</v>
      </c>
      <c r="Z90" s="11">
        <f t="shared" si="18"/>
        <v>9.394256969188849</v>
      </c>
      <c r="AA90" s="10" t="s">
        <v>36</v>
      </c>
      <c r="AB90" s="11"/>
    </row>
    <row r="91" spans="1:28" ht="12.75">
      <c r="A91" t="s">
        <v>126</v>
      </c>
      <c r="B91" t="s">
        <v>127</v>
      </c>
      <c r="C91" t="s">
        <v>128</v>
      </c>
      <c r="D91">
        <v>5861</v>
      </c>
      <c r="E91" s="1">
        <v>0.20833333333333334</v>
      </c>
      <c r="G91" s="1" t="s">
        <v>36</v>
      </c>
      <c r="H91" s="1" t="s">
        <v>36</v>
      </c>
      <c r="I91" s="1">
        <v>0.7875</v>
      </c>
      <c r="J91" s="1">
        <v>0.9270833333333334</v>
      </c>
      <c r="K91" s="10">
        <f>J91-E91</f>
        <v>0.71875</v>
      </c>
      <c r="L91" s="11">
        <f t="shared" si="17"/>
        <v>15.884057971014492</v>
      </c>
      <c r="M91" s="1">
        <v>0.10972222222222222</v>
      </c>
      <c r="N91" s="1">
        <v>0.4534722222222222</v>
      </c>
      <c r="O91" s="10">
        <f t="shared" si="16"/>
        <v>1.2451388888888888</v>
      </c>
      <c r="P91" s="11">
        <f t="shared" si="15"/>
        <v>12.548800892359175</v>
      </c>
      <c r="Q91" s="1">
        <v>0.6243055555555556</v>
      </c>
      <c r="R91" s="1">
        <v>0.7715277777777777</v>
      </c>
      <c r="S91" s="1">
        <v>0.9902777777777777</v>
      </c>
      <c r="T91" s="1">
        <v>0.13055555555555556</v>
      </c>
      <c r="U91" s="1">
        <v>0.4784722222222222</v>
      </c>
      <c r="V91" s="1">
        <v>0.6625</v>
      </c>
      <c r="W91" s="1">
        <v>0.8201388888888889</v>
      </c>
      <c r="X91" s="1">
        <v>0.9381944444444444</v>
      </c>
      <c r="Y91" s="10">
        <f>X91+1+(19/24)</f>
        <v>2.729861111111111</v>
      </c>
      <c r="Z91" s="11">
        <f t="shared" si="18"/>
        <v>11.40167896209616</v>
      </c>
      <c r="AA91" s="10">
        <f>(X91-N91)+1</f>
        <v>1.4847222222222223</v>
      </c>
      <c r="AB91" s="11">
        <f>(747-375)/(AA91*24)</f>
        <v>10.439663236669785</v>
      </c>
    </row>
    <row r="92" spans="1:28" ht="12.75">
      <c r="A92" t="s">
        <v>157</v>
      </c>
      <c r="B92" t="s">
        <v>42</v>
      </c>
      <c r="C92" t="s">
        <v>11</v>
      </c>
      <c r="D92">
        <v>5870</v>
      </c>
      <c r="E92" s="1">
        <v>0.20833333333333334</v>
      </c>
      <c r="G92" s="1" t="s">
        <v>36</v>
      </c>
      <c r="H92" s="1" t="s">
        <v>36</v>
      </c>
      <c r="I92" s="1" t="s">
        <v>36</v>
      </c>
      <c r="J92" s="1" t="s">
        <v>36</v>
      </c>
      <c r="K92" s="10"/>
      <c r="L92" s="11"/>
      <c r="M92" s="1" t="s">
        <v>36</v>
      </c>
      <c r="N92" s="1" t="s">
        <v>36</v>
      </c>
      <c r="O92" s="10"/>
      <c r="P92" s="11"/>
      <c r="Q92" s="1" t="s">
        <v>36</v>
      </c>
      <c r="R92" s="1" t="s">
        <v>36</v>
      </c>
      <c r="S92" s="1">
        <v>0.4125</v>
      </c>
      <c r="T92" s="1">
        <v>0.55625</v>
      </c>
      <c r="U92" s="1">
        <v>0.7625</v>
      </c>
      <c r="V92" s="1">
        <v>0.9895833333333334</v>
      </c>
      <c r="W92" s="1">
        <v>0.2263888888888889</v>
      </c>
      <c r="X92" s="1">
        <v>0.4777777777777778</v>
      </c>
      <c r="Y92" s="10">
        <f>X92+2+(19/24)</f>
        <v>3.2694444444444444</v>
      </c>
      <c r="Z92" s="11">
        <f t="shared" si="18"/>
        <v>9.519966015293118</v>
      </c>
      <c r="AA92" s="10" t="s">
        <v>36</v>
      </c>
      <c r="AB92" s="11"/>
    </row>
    <row r="93" spans="1:28" ht="12.75">
      <c r="A93" t="s">
        <v>63</v>
      </c>
      <c r="B93" t="s">
        <v>62</v>
      </c>
      <c r="C93" t="s">
        <v>11</v>
      </c>
      <c r="D93">
        <v>5838</v>
      </c>
      <c r="E93" s="1">
        <v>0.20833333333333334</v>
      </c>
      <c r="G93" s="1">
        <v>0.5590277777777778</v>
      </c>
      <c r="H93" s="1">
        <v>0.7444444444444445</v>
      </c>
      <c r="I93" s="1">
        <v>0.8569444444444444</v>
      </c>
      <c r="J93" s="1">
        <v>0.02361111111111111</v>
      </c>
      <c r="K93" s="10">
        <f>J93-E93+1</f>
        <v>0.8152777777777778</v>
      </c>
      <c r="L93" s="11">
        <f t="shared" si="17"/>
        <v>14.003407155025554</v>
      </c>
      <c r="M93" s="1">
        <v>0.35694444444444445</v>
      </c>
      <c r="N93" s="1">
        <v>0.545138888888889</v>
      </c>
      <c r="O93" s="10">
        <f t="shared" si="16"/>
        <v>1.3368055555555556</v>
      </c>
      <c r="P93" s="11">
        <f t="shared" si="15"/>
        <v>11.688311688311687</v>
      </c>
      <c r="Q93" s="1">
        <v>0.725</v>
      </c>
      <c r="R93" s="1">
        <v>0.8875</v>
      </c>
      <c r="S93" s="1">
        <v>0.37777777777777777</v>
      </c>
      <c r="T93" s="1" t="s">
        <v>149</v>
      </c>
      <c r="U93" s="1">
        <v>0.64375</v>
      </c>
      <c r="V93" s="1">
        <v>0.8381944444444445</v>
      </c>
      <c r="W93" s="1">
        <v>0.36180555555555555</v>
      </c>
      <c r="X93" s="1">
        <v>0.49583333333333335</v>
      </c>
      <c r="Y93" s="10">
        <f>X93+2+(19/24)</f>
        <v>3.2875</v>
      </c>
      <c r="Z93" s="11">
        <f t="shared" si="18"/>
        <v>9.467680608365018</v>
      </c>
      <c r="AA93" s="10">
        <f>(X93-N93)+2</f>
        <v>1.9506944444444443</v>
      </c>
      <c r="AB93" s="11">
        <f>(747-375)/(AA93*24)</f>
        <v>7.945888216447135</v>
      </c>
    </row>
    <row r="94" spans="5:28" ht="12.75">
      <c r="E94" s="1"/>
      <c r="G94" s="1"/>
      <c r="H94" s="1"/>
      <c r="I94" s="1"/>
      <c r="J94" s="1"/>
      <c r="K94" s="10"/>
      <c r="L94" s="11"/>
      <c r="M94" s="1"/>
      <c r="N94" s="1"/>
      <c r="O94" s="10"/>
      <c r="P94" s="11"/>
      <c r="Y94" s="10"/>
      <c r="Z94" s="11"/>
      <c r="AA94" s="10"/>
      <c r="AB94" s="11"/>
    </row>
    <row r="95" spans="1:28" ht="12.75">
      <c r="A95" t="s">
        <v>139</v>
      </c>
      <c r="B95" t="s">
        <v>146</v>
      </c>
      <c r="C95" t="s">
        <v>9</v>
      </c>
      <c r="E95" s="1">
        <v>0.20833333333333334</v>
      </c>
      <c r="G95" s="1">
        <v>0.6090277777777778</v>
      </c>
      <c r="H95" s="1">
        <v>0.7756944444444445</v>
      </c>
      <c r="I95" s="1">
        <v>0.8854166666666666</v>
      </c>
      <c r="J95" s="1">
        <v>0.0625</v>
      </c>
      <c r="K95" s="10">
        <f>J95-E95+1</f>
        <v>0.8541666666666666</v>
      </c>
      <c r="L95" s="11">
        <f t="shared" si="17"/>
        <v>13.365853658536585</v>
      </c>
      <c r="M95" s="1">
        <v>0.36875</v>
      </c>
      <c r="N95" s="1">
        <v>0.5444444444444444</v>
      </c>
      <c r="O95" s="10">
        <f t="shared" si="16"/>
        <v>1.336111111111111</v>
      </c>
      <c r="P95" s="11">
        <f t="shared" si="15"/>
        <v>11.694386694386695</v>
      </c>
      <c r="Q95" s="1">
        <v>0.7076388888888889</v>
      </c>
      <c r="R95" s="1">
        <v>0.8590277777777778</v>
      </c>
      <c r="S95" s="1">
        <v>0.10555555555555556</v>
      </c>
      <c r="T95" s="1">
        <v>0.3145833333333333</v>
      </c>
      <c r="U95" s="1">
        <v>0.54375</v>
      </c>
      <c r="V95" s="1">
        <v>0.7368055555555556</v>
      </c>
      <c r="W95" s="1">
        <v>0.8923611111111112</v>
      </c>
      <c r="X95" s="1">
        <v>0.025</v>
      </c>
      <c r="Y95" s="10">
        <f>X95+2+(19/24)</f>
        <v>2.8166666666666664</v>
      </c>
      <c r="Z95" s="11">
        <f>747/(Y95*24)</f>
        <v>11.050295857988166</v>
      </c>
      <c r="AA95" s="10">
        <f>(X95-N95)+2</f>
        <v>1.4805555555555556</v>
      </c>
      <c r="AB95" s="11">
        <f>(747-375)/(AA95*24)</f>
        <v>10.469043151969982</v>
      </c>
    </row>
    <row r="97" ht="12.75">
      <c r="A97" t="s">
        <v>129</v>
      </c>
    </row>
    <row r="98" ht="12.75">
      <c r="A98" t="s">
        <v>130</v>
      </c>
    </row>
    <row r="100" ht="12.75">
      <c r="A100" t="s">
        <v>92</v>
      </c>
    </row>
    <row r="102" spans="1:5" s="2" customFormat="1" ht="12.75">
      <c r="A102" s="6" t="s">
        <v>93</v>
      </c>
      <c r="B102" s="7" t="s">
        <v>94</v>
      </c>
      <c r="C102" s="2" t="s">
        <v>95</v>
      </c>
      <c r="D102" s="2" t="s">
        <v>96</v>
      </c>
      <c r="E102" s="7" t="s">
        <v>97</v>
      </c>
    </row>
    <row r="103" spans="1:5" ht="12.75">
      <c r="A103">
        <v>2003</v>
      </c>
      <c r="B103">
        <v>468</v>
      </c>
      <c r="E103" s="5"/>
    </row>
    <row r="104" spans="1:5" ht="12.75">
      <c r="A104">
        <v>1999</v>
      </c>
      <c r="B104">
        <v>411</v>
      </c>
      <c r="C104">
        <v>404</v>
      </c>
      <c r="D104">
        <v>304</v>
      </c>
      <c r="E104" s="5">
        <f>D104/C104</f>
        <v>0.7524752475247525</v>
      </c>
    </row>
    <row r="105" spans="1:5" ht="12.75">
      <c r="A105">
        <v>1995</v>
      </c>
      <c r="B105">
        <v>291</v>
      </c>
      <c r="C105">
        <v>283</v>
      </c>
      <c r="D105">
        <v>239</v>
      </c>
      <c r="E105" s="5">
        <f aca="true" t="shared" si="19" ref="E105:E111">D105/C105</f>
        <v>0.8445229681978799</v>
      </c>
    </row>
    <row r="106" spans="1:5" ht="12.75">
      <c r="A106">
        <v>1991</v>
      </c>
      <c r="B106" t="s">
        <v>9</v>
      </c>
      <c r="C106">
        <v>398</v>
      </c>
      <c r="D106">
        <v>333</v>
      </c>
      <c r="E106" s="5">
        <f t="shared" si="19"/>
        <v>0.8366834170854272</v>
      </c>
    </row>
    <row r="107" spans="1:5" ht="12.75">
      <c r="A107">
        <v>1987</v>
      </c>
      <c r="C107">
        <v>230</v>
      </c>
      <c r="D107">
        <v>125</v>
      </c>
      <c r="E107" s="5">
        <f t="shared" si="19"/>
        <v>0.5434782608695652</v>
      </c>
    </row>
    <row r="108" spans="1:5" ht="12.75">
      <c r="A108">
        <v>1983</v>
      </c>
      <c r="C108">
        <v>107</v>
      </c>
      <c r="D108">
        <v>70</v>
      </c>
      <c r="E108" s="5">
        <f t="shared" si="19"/>
        <v>0.6542056074766355</v>
      </c>
    </row>
    <row r="109" spans="1:5" ht="12.75">
      <c r="A109">
        <v>1979</v>
      </c>
      <c r="C109">
        <v>35</v>
      </c>
      <c r="D109">
        <v>24</v>
      </c>
      <c r="E109" s="5">
        <f t="shared" si="19"/>
        <v>0.6857142857142857</v>
      </c>
    </row>
    <row r="110" spans="1:5" ht="12.75">
      <c r="A110">
        <v>1975</v>
      </c>
      <c r="C110">
        <v>8</v>
      </c>
      <c r="D110">
        <v>4</v>
      </c>
      <c r="E110" s="5">
        <f t="shared" si="19"/>
        <v>0.5</v>
      </c>
    </row>
    <row r="111" spans="1:5" ht="12.75">
      <c r="A111">
        <v>1971</v>
      </c>
      <c r="C111">
        <v>2</v>
      </c>
      <c r="D111">
        <v>0</v>
      </c>
      <c r="E111" s="5">
        <f t="shared" si="19"/>
        <v>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Bramwell</dc:creator>
  <cp:keywords/>
  <dc:description/>
  <cp:lastModifiedBy>Chuck Bramwell</cp:lastModifiedBy>
  <dcterms:created xsi:type="dcterms:W3CDTF">2003-08-19T15:42:42Z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